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ark\NDC Dropbox\mapdata\Oxnard 2021\kit\Official Adjusted Data\"/>
    </mc:Choice>
  </mc:AlternateContent>
  <xr:revisionPtr revIDLastSave="0" documentId="8_{C81C3C98-B04D-41EE-8E68-1E3B4D9EE1D4}" xr6:coauthVersionLast="47" xr6:coauthVersionMax="47" xr10:uidLastSave="{00000000-0000-0000-0000-000000000000}"/>
  <bookViews>
    <workbookView xWindow="2280" yWindow="180" windowWidth="12800" windowHeight="11820" activeTab="1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asignación!$B$4:$P$109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0" i="1" l="1"/>
  <c r="L110" i="1"/>
  <c r="P109" i="1"/>
  <c r="L109" i="1"/>
  <c r="P108" i="1"/>
  <c r="L108" i="1"/>
  <c r="P107" i="1"/>
  <c r="L107" i="1"/>
  <c r="P106" i="1"/>
  <c r="L106" i="1"/>
  <c r="P105" i="1"/>
  <c r="L105" i="1"/>
  <c r="P104" i="1"/>
  <c r="L104" i="1"/>
  <c r="P103" i="1"/>
  <c r="L103" i="1"/>
  <c r="P102" i="1"/>
  <c r="L102" i="1"/>
  <c r="P101" i="1"/>
  <c r="L101" i="1"/>
  <c r="P100" i="1"/>
  <c r="L100" i="1"/>
  <c r="P99" i="1"/>
  <c r="L99" i="1"/>
  <c r="P98" i="1"/>
  <c r="L98" i="1"/>
  <c r="P97" i="1"/>
  <c r="L97" i="1"/>
  <c r="P96" i="1"/>
  <c r="L96" i="1"/>
  <c r="P95" i="1"/>
  <c r="L95" i="1"/>
  <c r="P94" i="1"/>
  <c r="L94" i="1"/>
  <c r="P93" i="1"/>
  <c r="L93" i="1"/>
  <c r="P92" i="1"/>
  <c r="L92" i="1"/>
  <c r="P91" i="1"/>
  <c r="L91" i="1"/>
  <c r="P90" i="1"/>
  <c r="L90" i="1"/>
  <c r="P89" i="1"/>
  <c r="L89" i="1"/>
  <c r="P88" i="1"/>
  <c r="L88" i="1"/>
  <c r="P87" i="1"/>
  <c r="L87" i="1"/>
  <c r="P86" i="1"/>
  <c r="L86" i="1"/>
  <c r="P85" i="1"/>
  <c r="L85" i="1"/>
  <c r="P84" i="1"/>
  <c r="L84" i="1"/>
  <c r="P83" i="1"/>
  <c r="L83" i="1"/>
  <c r="P82" i="1"/>
  <c r="L82" i="1"/>
  <c r="P81" i="1"/>
  <c r="L81" i="1"/>
  <c r="P80" i="1"/>
  <c r="L80" i="1"/>
  <c r="P79" i="1"/>
  <c r="L79" i="1"/>
  <c r="P78" i="1"/>
  <c r="L78" i="1"/>
  <c r="P77" i="1"/>
  <c r="L77" i="1"/>
  <c r="P76" i="1"/>
  <c r="L76" i="1"/>
  <c r="P75" i="1"/>
  <c r="L75" i="1"/>
  <c r="P74" i="1"/>
  <c r="L74" i="1"/>
  <c r="P73" i="1"/>
  <c r="L73" i="1"/>
  <c r="P72" i="1"/>
  <c r="L72" i="1"/>
  <c r="P71" i="1"/>
  <c r="L71" i="1"/>
  <c r="P70" i="1"/>
  <c r="L70" i="1"/>
  <c r="P69" i="1"/>
  <c r="L69" i="1"/>
  <c r="P68" i="1"/>
  <c r="L68" i="1"/>
  <c r="P67" i="1"/>
  <c r="L67" i="1"/>
  <c r="P66" i="1"/>
  <c r="L66" i="1"/>
  <c r="P65" i="1"/>
  <c r="L65" i="1"/>
  <c r="P64" i="1"/>
  <c r="L64" i="1"/>
  <c r="P63" i="1"/>
  <c r="L63" i="1"/>
  <c r="P62" i="1"/>
  <c r="L62" i="1"/>
  <c r="P61" i="1"/>
  <c r="L61" i="1"/>
  <c r="P60" i="1"/>
  <c r="L60" i="1"/>
  <c r="P59" i="1"/>
  <c r="L59" i="1"/>
  <c r="P58" i="1"/>
  <c r="L58" i="1"/>
  <c r="P57" i="1"/>
  <c r="L57" i="1"/>
  <c r="P56" i="1"/>
  <c r="L56" i="1"/>
  <c r="P55" i="1"/>
  <c r="L55" i="1"/>
  <c r="P54" i="1"/>
  <c r="L54" i="1"/>
  <c r="P53" i="1"/>
  <c r="L53" i="1"/>
  <c r="P52" i="1"/>
  <c r="L52" i="1"/>
  <c r="P51" i="1"/>
  <c r="L51" i="1"/>
  <c r="P50" i="1"/>
  <c r="L50" i="1"/>
  <c r="P49" i="1"/>
  <c r="L49" i="1"/>
  <c r="P48" i="1"/>
  <c r="L48" i="1"/>
  <c r="P47" i="1"/>
  <c r="L47" i="1"/>
  <c r="P46" i="1"/>
  <c r="L46" i="1"/>
  <c r="P45" i="1"/>
  <c r="L45" i="1"/>
  <c r="P44" i="1"/>
  <c r="L44" i="1"/>
  <c r="P43" i="1"/>
  <c r="L43" i="1"/>
  <c r="P42" i="1"/>
  <c r="L42" i="1"/>
  <c r="P41" i="1"/>
  <c r="L41" i="1"/>
  <c r="P40" i="1"/>
  <c r="L40" i="1"/>
  <c r="P39" i="1"/>
  <c r="L39" i="1"/>
  <c r="P38" i="1"/>
  <c r="L38" i="1"/>
  <c r="P37" i="1"/>
  <c r="L37" i="1"/>
  <c r="P36" i="1"/>
  <c r="L36" i="1"/>
  <c r="P35" i="1"/>
  <c r="L35" i="1"/>
  <c r="P34" i="1"/>
  <c r="L34" i="1"/>
  <c r="P33" i="1"/>
  <c r="L33" i="1"/>
  <c r="P32" i="1"/>
  <c r="L32" i="1"/>
  <c r="P31" i="1"/>
  <c r="L31" i="1"/>
  <c r="P30" i="1"/>
  <c r="L30" i="1"/>
  <c r="P29" i="1"/>
  <c r="L29" i="1"/>
  <c r="P28" i="1"/>
  <c r="L28" i="1"/>
  <c r="P27" i="1"/>
  <c r="L27" i="1"/>
  <c r="P26" i="1"/>
  <c r="L26" i="1"/>
  <c r="P25" i="1"/>
  <c r="L25" i="1"/>
  <c r="P24" i="1"/>
  <c r="L24" i="1"/>
  <c r="P23" i="1"/>
  <c r="L23" i="1"/>
  <c r="P22" i="1"/>
  <c r="L22" i="1"/>
  <c r="P21" i="1"/>
  <c r="L21" i="1"/>
  <c r="P20" i="1"/>
  <c r="L20" i="1"/>
  <c r="P19" i="1"/>
  <c r="L19" i="1"/>
  <c r="P18" i="1"/>
  <c r="L18" i="1"/>
  <c r="P17" i="1"/>
  <c r="L17" i="1"/>
  <c r="P16" i="1"/>
  <c r="L16" i="1"/>
  <c r="P15" i="1"/>
  <c r="L15" i="1"/>
  <c r="P14" i="1"/>
  <c r="L14" i="1"/>
  <c r="P13" i="1"/>
  <c r="L13" i="1"/>
  <c r="P12" i="1"/>
  <c r="L12" i="1"/>
  <c r="P11" i="1"/>
  <c r="L11" i="1"/>
  <c r="P10" i="1"/>
  <c r="L10" i="1"/>
  <c r="P9" i="1"/>
  <c r="L9" i="1"/>
  <c r="P8" i="1"/>
  <c r="L8" i="1"/>
  <c r="P7" i="1"/>
  <c r="L7" i="1"/>
  <c r="P6" i="1"/>
  <c r="L6" i="1"/>
  <c r="N7" i="2"/>
  <c r="M7" i="2"/>
  <c r="L7" i="2"/>
  <c r="K7" i="2"/>
  <c r="H22" i="2" l="1"/>
  <c r="H21" i="2"/>
  <c r="H20" i="2"/>
  <c r="H19" i="2"/>
  <c r="H18" i="2"/>
  <c r="H17" i="2"/>
  <c r="H16" i="2"/>
  <c r="H15" i="2"/>
  <c r="H14" i="2"/>
  <c r="H13" i="2"/>
  <c r="H12" i="2"/>
  <c r="H11" i="2"/>
  <c r="H10" i="2"/>
  <c r="H8" i="2"/>
  <c r="R11" i="2"/>
  <c r="G22" i="2" l="1"/>
  <c r="G21" i="2"/>
  <c r="G20" i="2"/>
  <c r="G19" i="2"/>
  <c r="G18" i="2"/>
  <c r="G17" i="2"/>
  <c r="G16" i="2"/>
  <c r="G15" i="2"/>
  <c r="G14" i="2"/>
  <c r="G13" i="2"/>
  <c r="G12" i="2"/>
  <c r="G11" i="2"/>
  <c r="G10" i="2"/>
  <c r="Q2" i="1"/>
  <c r="G8" i="2"/>
  <c r="N2" i="1" s="1"/>
  <c r="F8" i="2"/>
  <c r="O21" i="2" l="1"/>
  <c r="P16" i="2"/>
  <c r="P17" i="2"/>
  <c r="P18" i="2"/>
  <c r="O13" i="2"/>
  <c r="P11" i="2"/>
  <c r="P13" i="2"/>
  <c r="P21" i="2"/>
  <c r="O16" i="2"/>
  <c r="P14" i="2"/>
  <c r="P22" i="2"/>
  <c r="O17" i="2"/>
  <c r="O18" i="2"/>
  <c r="O11" i="2"/>
  <c r="O12" i="2"/>
  <c r="O20" i="2"/>
  <c r="O14" i="2"/>
  <c r="O22" i="2"/>
  <c r="P12" i="2"/>
  <c r="P20" i="2"/>
  <c r="R12" i="2" l="1"/>
  <c r="R13" i="2"/>
  <c r="R14" i="2"/>
  <c r="R16" i="2"/>
  <c r="R17" i="2"/>
  <c r="R18" i="2"/>
  <c r="R20" i="2"/>
  <c r="R21" i="2"/>
  <c r="R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E8" i="2"/>
  <c r="D8" i="2"/>
  <c r="C8" i="2"/>
  <c r="C112" i="1"/>
  <c r="J8" i="2" s="1"/>
  <c r="I1" i="2" s="1"/>
  <c r="D112" i="1"/>
  <c r="E112" i="1"/>
  <c r="F112" i="1"/>
  <c r="G112" i="1"/>
  <c r="H112" i="1"/>
  <c r="I112" i="1"/>
  <c r="J112" i="1"/>
  <c r="K112" i="1"/>
  <c r="M112" i="1"/>
  <c r="N112" i="1"/>
  <c r="O112" i="1"/>
  <c r="H9" i="2" l="1"/>
  <c r="G9" i="2"/>
  <c r="O2" i="1" s="1"/>
  <c r="I22" i="2"/>
  <c r="I16" i="2"/>
  <c r="I10" i="2"/>
  <c r="I18" i="2"/>
  <c r="I14" i="2"/>
  <c r="I20" i="2"/>
  <c r="I12" i="2"/>
  <c r="I17" i="2"/>
  <c r="I15" i="2"/>
  <c r="I13" i="2"/>
  <c r="I11" i="2"/>
  <c r="I19" i="2"/>
  <c r="I21" i="2"/>
  <c r="I8" i="2"/>
  <c r="K21" i="2"/>
  <c r="N18" i="2"/>
  <c r="N16" i="2"/>
  <c r="N17" i="2"/>
  <c r="N14" i="2"/>
  <c r="M14" i="2"/>
  <c r="L20" i="2"/>
  <c r="L12" i="2"/>
  <c r="L21" i="2"/>
  <c r="N20" i="2"/>
  <c r="K18" i="2"/>
  <c r="N11" i="2"/>
  <c r="N12" i="2"/>
  <c r="K22" i="2"/>
  <c r="K14" i="2"/>
  <c r="M12" i="2"/>
  <c r="N21" i="2"/>
  <c r="M18" i="2"/>
  <c r="N13" i="2"/>
  <c r="K12" i="2"/>
  <c r="K20" i="2"/>
  <c r="M21" i="2"/>
  <c r="M13" i="2"/>
  <c r="L11" i="2"/>
  <c r="L16" i="2"/>
  <c r="L22" i="2"/>
  <c r="M17" i="2"/>
  <c r="K16" i="2"/>
  <c r="M22" i="2"/>
  <c r="M20" i="2"/>
  <c r="L17" i="2"/>
  <c r="M16" i="2"/>
  <c r="N22" i="2"/>
  <c r="K11" i="2"/>
  <c r="K17" i="2"/>
  <c r="L18" i="2"/>
  <c r="L13" i="2"/>
  <c r="K13" i="2"/>
  <c r="L14" i="2"/>
  <c r="M11" i="2"/>
  <c r="L112" i="1"/>
  <c r="P112" i="1"/>
  <c r="P9" i="2" l="1"/>
  <c r="R2" i="1"/>
  <c r="Q11" i="2"/>
  <c r="O9" i="2"/>
  <c r="Q12" i="2"/>
  <c r="Q22" i="2"/>
  <c r="Q17" i="2"/>
  <c r="Q14" i="2"/>
  <c r="Q13" i="2"/>
  <c r="Q16" i="2"/>
  <c r="Q21" i="2"/>
  <c r="Q18" i="2"/>
  <c r="Q20" i="2"/>
  <c r="H2" i="1" l="1"/>
  <c r="K2" i="1"/>
  <c r="E9" i="2" l="1"/>
  <c r="F9" i="2"/>
  <c r="N9" i="2" l="1"/>
  <c r="L2" i="1"/>
  <c r="M9" i="2"/>
  <c r="I2" i="1"/>
  <c r="B2" i="1" l="1"/>
  <c r="E2" i="1"/>
  <c r="C9" i="2" l="1"/>
  <c r="D9" i="2"/>
  <c r="J9" i="2" l="1"/>
  <c r="R9" i="2" s="1"/>
  <c r="F2" i="1"/>
  <c r="L9" i="2"/>
  <c r="K9" i="2"/>
  <c r="C2" i="1"/>
</calcChain>
</file>

<file path=xl/sharedStrings.xml><?xml version="1.0" encoding="utf-8"?>
<sst xmlns="http://schemas.openxmlformats.org/spreadsheetml/2006/main" count="76" uniqueCount="56">
  <si>
    <t>Total</t>
  </si>
  <si>
    <t xml:space="preserve"> Hisp</t>
  </si>
  <si>
    <t>Latino</t>
  </si>
  <si>
    <t>D2:</t>
  </si>
  <si>
    <t>D1:</t>
  </si>
  <si>
    <t>D3:</t>
  </si>
  <si>
    <t>D4:</t>
  </si>
  <si>
    <t>D5:</t>
  </si>
  <si>
    <t>D6:</t>
  </si>
  <si>
    <t>(1-6)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</si>
  <si>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</si>
  <si>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</si>
  <si>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</si>
  <si>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</si>
  <si>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</si>
  <si>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</si>
  <si>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</si>
  <si>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</si>
  <si>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</si>
  <si>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</si>
  <si>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</si>
  <si>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</si>
  <si>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</si>
  <si>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Cuando termine, envíe por e-mail su lista de designaciones a redistricting@oxnard.org.</t>
  </si>
  <si>
    <t>Referencia: Población total &amp; deviación de la ideal por distrito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</si>
  <si>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</si>
  <si>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</si>
  <si>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</si>
  <si>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</si>
  <si>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</si>
  <si>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</si>
  <si>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</si>
  <si>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</si>
  <si>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</si>
  <si>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</si>
  <si>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</si>
  <si>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Totales por distrito</t>
  </si>
  <si>
    <t>Población ideal:</t>
  </si>
  <si>
    <t>Public Participation Kit de la Ciudad de Oxnard 2021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</si>
  <si>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</si>
  <si>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</si>
  <si>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</si>
  <si>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</si>
  <si>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</si>
  <si>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</si>
  <si>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</si>
  <si>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</si>
  <si>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</si>
  <si>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</si>
  <si>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</si>
  <si>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</si>
  <si>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</si>
  <si>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</si>
  <si>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Votantes Activos
(Nov. 2020)</t>
  </si>
  <si>
    <t>Comentarios sobre esta opción</t>
  </si>
  <si>
    <t>Este mapa tiene razón porque…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</si>
</sst>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workbookViewId="0"/>
  </sheetViews>
  <sheetFormatPr defaultColWidth="9.08984375" defaultRowHeight="15.5" x14ac:dyDescent="0.35"/>
  <cols>
    <col min="1" max="5" width="9.08984375" style="2"/>
    <col min="6" max="6" width="11.6328125" style="2" customWidth="1"/>
    <col min="7" max="16384" width="9.08984375" style="2"/>
  </cols>
  <sheetData>
    <row r="1" spans="1:6" x14ac:dyDescent="0.35">
      <c r="A1" s="1" t="s">
        <v>10</v>
      </c>
    </row>
    <row r="3" spans="1:6" x14ac:dyDescent="0.35">
      <c r="A3" s="1" t="s">
        <v>11</v>
      </c>
    </row>
    <row r="4" spans="1:6" x14ac:dyDescent="0.35">
      <c r="A4" s="2" t="s">
        <v>12</v>
      </c>
    </row>
    <row r="5" spans="1:6" x14ac:dyDescent="0.35">
      <c r="A5" s="2" t="s">
        <v>13</v>
      </c>
    </row>
    <row r="6" spans="1:6" x14ac:dyDescent="0.35">
      <c r="A6" s="2" t="s">
        <v>14</v>
      </c>
    </row>
    <row r="7" spans="1:6" x14ac:dyDescent="0.35">
      <c r="B7" s="2" t="s">
        <v>15</v>
      </c>
    </row>
    <row r="8" spans="1:6" x14ac:dyDescent="0.35">
      <c r="B8" s="2" t="s">
        <v>16</v>
      </c>
    </row>
    <row r="9" spans="1:6" x14ac:dyDescent="0.35">
      <c r="B9" s="2" t="s">
        <v>17</v>
      </c>
    </row>
    <row r="11" spans="1:6" x14ac:dyDescent="0.35">
      <c r="A11" s="1" t="s">
        <v>18</v>
      </c>
      <c r="B11" s="2" t="s">
        <v>19</v>
      </c>
    </row>
    <row r="12" spans="1:6" x14ac:dyDescent="0.35">
      <c r="B12" s="2" t="s">
        <v>20</v>
      </c>
      <c r="F12" s="3" t="s">
        <v>21</v>
      </c>
    </row>
    <row r="14" spans="1:6" x14ac:dyDescent="0.35">
      <c r="A14" s="1" t="s">
        <v>22</v>
      </c>
    </row>
    <row r="15" spans="1:6" x14ac:dyDescent="0.35">
      <c r="B15" s="2" t="s">
        <v>23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2"/>
  <sheetViews>
    <sheetView tabSelected="1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ColWidth="6.90625" defaultRowHeight="12" x14ac:dyDescent="0.3"/>
  <cols>
    <col min="1" max="1" width="6.08984375" style="36" bestFit="1" customWidth="1"/>
    <col min="2" max="2" width="6.54296875" style="36" bestFit="1" customWidth="1"/>
    <col min="3" max="3" width="8.81640625" style="36" bestFit="1" customWidth="1"/>
    <col min="4" max="4" width="7.90625" style="36" bestFit="1" customWidth="1"/>
    <col min="5" max="5" width="6.54296875" style="36" bestFit="1" customWidth="1"/>
    <col min="6" max="6" width="7.08984375" style="36" bestFit="1" customWidth="1"/>
    <col min="7" max="7" width="6.54296875" style="36" customWidth="1"/>
    <col min="8" max="8" width="6.36328125" style="42" customWidth="1"/>
    <col min="9" max="9" width="7.08984375" style="36" bestFit="1" customWidth="1"/>
    <col min="10" max="11" width="6.36328125" style="36" customWidth="1"/>
    <col min="12" max="12" width="7.08984375" style="36" bestFit="1" customWidth="1"/>
    <col min="13" max="14" width="6.36328125" style="36" customWidth="1"/>
    <col min="15" max="15" width="7.08984375" style="36" bestFit="1" customWidth="1"/>
    <col min="16" max="16" width="6.36328125" style="36" customWidth="1"/>
    <col min="17" max="17" width="6.90625" style="5"/>
    <col min="18" max="18" width="6.81640625" style="5" customWidth="1"/>
    <col min="19" max="20" width="6.90625" style="5" customWidth="1"/>
    <col min="21" max="21" width="6.81640625" style="5" customWidth="1"/>
    <col min="22" max="23" width="6.54296875" style="5" customWidth="1"/>
    <col min="24" max="24" width="3.54296875" style="5" customWidth="1"/>
    <col min="25" max="26" width="6.54296875" style="5" customWidth="1"/>
    <col min="27" max="27" width="3.54296875" style="5" customWidth="1"/>
    <col min="28" max="29" width="6.54296875" style="5" customWidth="1"/>
    <col min="30" max="16384" width="6.90625" style="5"/>
  </cols>
  <sheetData>
    <row r="1" spans="1:18" ht="12.65" customHeight="1" thickBot="1" x14ac:dyDescent="0.35">
      <c r="A1" s="76" t="s">
        <v>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12.5" thickBot="1" x14ac:dyDescent="0.35">
      <c r="A2" s="39" t="s">
        <v>4</v>
      </c>
      <c r="B2" s="37">
        <f>resultados!$C$8</f>
        <v>0</v>
      </c>
      <c r="C2" s="37">
        <f>resultados!$C$9</f>
        <v>-33769</v>
      </c>
      <c r="D2" s="39" t="s">
        <v>3</v>
      </c>
      <c r="E2" s="37">
        <f>resultados!$D$8</f>
        <v>0</v>
      </c>
      <c r="F2" s="37">
        <f>resultados!$D$9</f>
        <v>-33769</v>
      </c>
      <c r="G2" s="39" t="s">
        <v>5</v>
      </c>
      <c r="H2" s="37">
        <f>resultados!$E$8</f>
        <v>0</v>
      </c>
      <c r="I2" s="37">
        <f>resultados!$E$9</f>
        <v>-33769</v>
      </c>
      <c r="J2" s="39" t="s">
        <v>6</v>
      </c>
      <c r="K2" s="37">
        <f>resultados!$F$8</f>
        <v>0</v>
      </c>
      <c r="L2" s="38">
        <f>resultados!$F$9</f>
        <v>-33769</v>
      </c>
      <c r="M2" s="39" t="s">
        <v>7</v>
      </c>
      <c r="N2" s="37">
        <f>resultados!$G$8</f>
        <v>0</v>
      </c>
      <c r="O2" s="38">
        <f>resultados!$G$9</f>
        <v>-33769</v>
      </c>
      <c r="P2" s="39" t="s">
        <v>8</v>
      </c>
      <c r="Q2" s="37">
        <f>resultados!$H$8</f>
        <v>0</v>
      </c>
      <c r="R2" s="38">
        <f>resultados!$H$9</f>
        <v>-33769</v>
      </c>
    </row>
    <row r="3" spans="1:18" x14ac:dyDescent="0.3">
      <c r="H3" s="36"/>
    </row>
    <row r="4" spans="1:18" ht="13.5" customHeight="1" x14ac:dyDescent="0.3">
      <c r="A4" s="51" t="s">
        <v>25</v>
      </c>
      <c r="B4" s="61" t="s">
        <v>26</v>
      </c>
      <c r="C4" s="61" t="s">
        <v>27</v>
      </c>
      <c r="D4" s="72" t="s">
        <v>28</v>
      </c>
      <c r="E4" s="73"/>
      <c r="F4" s="73"/>
      <c r="G4" s="73"/>
      <c r="H4" s="74"/>
      <c r="I4" s="72" t="s">
        <v>29</v>
      </c>
      <c r="J4" s="73"/>
      <c r="K4" s="73"/>
      <c r="L4" s="74"/>
      <c r="M4" s="72" t="s">
        <v>30</v>
      </c>
      <c r="N4" s="73"/>
      <c r="O4" s="73"/>
      <c r="P4" s="75"/>
    </row>
    <row r="5" spans="1:18" s="4" customFormat="1" x14ac:dyDescent="0.3">
      <c r="A5" s="58" t="s">
        <v>9</v>
      </c>
      <c r="B5" s="59" t="s">
        <v>31</v>
      </c>
      <c r="C5" s="59" t="s">
        <v>0</v>
      </c>
      <c r="D5" s="63" t="s">
        <v>0</v>
      </c>
      <c r="E5" s="60" t="s">
        <v>1</v>
      </c>
      <c r="F5" s="60" t="s">
        <v>32</v>
      </c>
      <c r="G5" s="60" t="s">
        <v>33</v>
      </c>
      <c r="H5" s="62" t="s">
        <v>34</v>
      </c>
      <c r="I5" s="60" t="s">
        <v>0</v>
      </c>
      <c r="J5" s="60" t="s">
        <v>2</v>
      </c>
      <c r="K5" s="69" t="s">
        <v>34</v>
      </c>
      <c r="L5" s="62" t="s">
        <v>35</v>
      </c>
      <c r="M5" s="60" t="s">
        <v>0</v>
      </c>
      <c r="N5" s="60" t="s">
        <v>2</v>
      </c>
      <c r="O5" s="69" t="s">
        <v>34</v>
      </c>
      <c r="P5" s="64" t="s">
        <v>35</v>
      </c>
    </row>
    <row r="6" spans="1:18" x14ac:dyDescent="0.3">
      <c r="A6" s="52"/>
      <c r="B6" s="40">
        <v>1</v>
      </c>
      <c r="C6" s="55">
        <v>3855</v>
      </c>
      <c r="D6" s="55">
        <v>2495.0521570000001</v>
      </c>
      <c r="E6" s="40">
        <v>875.103208</v>
      </c>
      <c r="F6" s="40">
        <v>949.13209900000004</v>
      </c>
      <c r="G6" s="40">
        <v>92.368419000000003</v>
      </c>
      <c r="H6" s="56">
        <v>343.10478799999999</v>
      </c>
      <c r="I6" s="40">
        <v>2081</v>
      </c>
      <c r="J6" s="40">
        <v>800</v>
      </c>
      <c r="K6" s="41">
        <v>93</v>
      </c>
      <c r="L6" s="53">
        <f>I6-J6-K6</f>
        <v>1188</v>
      </c>
      <c r="M6" s="57">
        <v>1778</v>
      </c>
      <c r="N6" s="41">
        <v>654</v>
      </c>
      <c r="O6" s="41">
        <v>77</v>
      </c>
      <c r="P6" s="53">
        <f>M6-N6-O6</f>
        <v>1047</v>
      </c>
    </row>
    <row r="7" spans="1:18" x14ac:dyDescent="0.3">
      <c r="A7" s="54"/>
      <c r="B7" s="40">
        <v>2</v>
      </c>
      <c r="C7" s="55">
        <v>1315</v>
      </c>
      <c r="D7" s="55">
        <v>897.91958499999998</v>
      </c>
      <c r="E7" s="40">
        <v>280.59110800000002</v>
      </c>
      <c r="F7" s="40">
        <v>334.53799500000002</v>
      </c>
      <c r="G7" s="40">
        <v>53.68421</v>
      </c>
      <c r="H7" s="56">
        <v>113.33605900000001</v>
      </c>
      <c r="I7" s="40">
        <v>654</v>
      </c>
      <c r="J7" s="40">
        <v>223</v>
      </c>
      <c r="K7" s="41">
        <v>28</v>
      </c>
      <c r="L7" s="53">
        <f t="shared" ref="L7:L70" si="0">I7-J7-K7</f>
        <v>403</v>
      </c>
      <c r="M7" s="57">
        <v>531</v>
      </c>
      <c r="N7" s="41">
        <v>170</v>
      </c>
      <c r="O7" s="41">
        <v>24</v>
      </c>
      <c r="P7" s="53">
        <f t="shared" ref="P7:P109" si="1">M7-N7-O7</f>
        <v>337</v>
      </c>
    </row>
    <row r="8" spans="1:18" x14ac:dyDescent="0.3">
      <c r="A8" s="54"/>
      <c r="B8" s="40">
        <v>3</v>
      </c>
      <c r="C8" s="55">
        <v>1006</v>
      </c>
      <c r="D8" s="55">
        <v>731.71240299999999</v>
      </c>
      <c r="E8" s="40">
        <v>231.75895700000001</v>
      </c>
      <c r="F8" s="40">
        <v>392.84318400000001</v>
      </c>
      <c r="G8" s="40">
        <v>49.736843</v>
      </c>
      <c r="H8" s="56">
        <v>47.687849999999997</v>
      </c>
      <c r="I8" s="40">
        <v>617</v>
      </c>
      <c r="J8" s="40">
        <v>154</v>
      </c>
      <c r="K8" s="41">
        <v>24</v>
      </c>
      <c r="L8" s="53">
        <f t="shared" si="0"/>
        <v>439</v>
      </c>
      <c r="M8" s="57">
        <v>499</v>
      </c>
      <c r="N8" s="41">
        <v>123</v>
      </c>
      <c r="O8" s="41">
        <v>20</v>
      </c>
      <c r="P8" s="53">
        <f t="shared" si="1"/>
        <v>356</v>
      </c>
    </row>
    <row r="9" spans="1:18" x14ac:dyDescent="0.3">
      <c r="A9" s="54"/>
      <c r="B9" s="40">
        <v>4</v>
      </c>
      <c r="C9" s="55">
        <v>1072</v>
      </c>
      <c r="D9" s="55">
        <v>688.70131800000001</v>
      </c>
      <c r="E9" s="40">
        <v>292.21781499999997</v>
      </c>
      <c r="F9" s="40">
        <v>241.82318100000001</v>
      </c>
      <c r="G9" s="40">
        <v>46.578944999999997</v>
      </c>
      <c r="H9" s="56">
        <v>102.80757199999999</v>
      </c>
      <c r="I9" s="40">
        <v>452</v>
      </c>
      <c r="J9" s="40">
        <v>167</v>
      </c>
      <c r="K9" s="41">
        <v>18</v>
      </c>
      <c r="L9" s="53">
        <f t="shared" si="0"/>
        <v>267</v>
      </c>
      <c r="M9" s="57">
        <v>353</v>
      </c>
      <c r="N9" s="41">
        <v>137</v>
      </c>
      <c r="O9" s="41">
        <v>15</v>
      </c>
      <c r="P9" s="53">
        <f t="shared" si="1"/>
        <v>201</v>
      </c>
    </row>
    <row r="10" spans="1:18" x14ac:dyDescent="0.3">
      <c r="A10" s="52"/>
      <c r="B10" s="40">
        <v>5</v>
      </c>
      <c r="C10" s="55">
        <v>3003</v>
      </c>
      <c r="D10" s="55">
        <v>1750.3291409999999</v>
      </c>
      <c r="E10" s="40">
        <v>1221.5789749999999</v>
      </c>
      <c r="F10" s="40">
        <v>223.66253499999999</v>
      </c>
      <c r="G10" s="40">
        <v>41.842104999999997</v>
      </c>
      <c r="H10" s="56">
        <v>143.063547</v>
      </c>
      <c r="I10" s="40">
        <v>1351</v>
      </c>
      <c r="J10" s="40">
        <v>998</v>
      </c>
      <c r="K10" s="41">
        <v>28</v>
      </c>
      <c r="L10" s="53">
        <f t="shared" si="0"/>
        <v>325</v>
      </c>
      <c r="M10" s="57">
        <v>1027</v>
      </c>
      <c r="N10" s="41">
        <v>740</v>
      </c>
      <c r="O10" s="41">
        <v>25</v>
      </c>
      <c r="P10" s="53">
        <f t="shared" si="1"/>
        <v>262</v>
      </c>
    </row>
    <row r="11" spans="1:18" x14ac:dyDescent="0.3">
      <c r="A11" s="54"/>
      <c r="B11" s="40">
        <v>6</v>
      </c>
      <c r="C11" s="55">
        <v>1665</v>
      </c>
      <c r="D11" s="55">
        <v>635.15696000000003</v>
      </c>
      <c r="E11" s="40">
        <v>480.776814</v>
      </c>
      <c r="F11" s="40">
        <v>109.92564400000001</v>
      </c>
      <c r="G11" s="40">
        <v>5.7890230000000003</v>
      </c>
      <c r="H11" s="56">
        <v>32.352978999999998</v>
      </c>
      <c r="I11" s="40">
        <v>422</v>
      </c>
      <c r="J11" s="40">
        <v>365</v>
      </c>
      <c r="K11" s="41">
        <v>4</v>
      </c>
      <c r="L11" s="53">
        <f t="shared" si="0"/>
        <v>53</v>
      </c>
      <c r="M11" s="57">
        <v>283</v>
      </c>
      <c r="N11" s="41">
        <v>238</v>
      </c>
      <c r="O11" s="41">
        <v>4</v>
      </c>
      <c r="P11" s="53">
        <f t="shared" si="1"/>
        <v>41</v>
      </c>
    </row>
    <row r="12" spans="1:18" x14ac:dyDescent="0.3">
      <c r="A12" s="54"/>
      <c r="B12" s="40">
        <v>7</v>
      </c>
      <c r="C12" s="55">
        <v>136</v>
      </c>
      <c r="D12" s="55">
        <v>105.407281</v>
      </c>
      <c r="E12" s="40">
        <v>24.201439000000001</v>
      </c>
      <c r="F12" s="40">
        <v>69.205842000000004</v>
      </c>
      <c r="G12" s="40">
        <v>12</v>
      </c>
      <c r="H12" s="56">
        <v>0</v>
      </c>
      <c r="I12" s="40">
        <v>81</v>
      </c>
      <c r="J12" s="40">
        <v>29</v>
      </c>
      <c r="K12" s="41">
        <v>0</v>
      </c>
      <c r="L12" s="53">
        <f t="shared" si="0"/>
        <v>52</v>
      </c>
      <c r="M12" s="57">
        <v>58</v>
      </c>
      <c r="N12" s="41">
        <v>18</v>
      </c>
      <c r="O12" s="41">
        <v>0</v>
      </c>
      <c r="P12" s="53">
        <f t="shared" si="1"/>
        <v>40</v>
      </c>
    </row>
    <row r="13" spans="1:18" x14ac:dyDescent="0.3">
      <c r="A13" s="54"/>
      <c r="B13" s="40">
        <v>8</v>
      </c>
      <c r="C13" s="55">
        <v>390</v>
      </c>
      <c r="D13" s="55">
        <v>104.73100100000001</v>
      </c>
      <c r="E13" s="40">
        <v>95.553961000000001</v>
      </c>
      <c r="F13" s="40">
        <v>1.3308819999999999</v>
      </c>
      <c r="G13" s="40">
        <v>4</v>
      </c>
      <c r="H13" s="56">
        <v>0</v>
      </c>
      <c r="I13" s="40">
        <v>38</v>
      </c>
      <c r="J13" s="40">
        <v>37</v>
      </c>
      <c r="K13" s="41">
        <v>0</v>
      </c>
      <c r="L13" s="53">
        <f t="shared" si="0"/>
        <v>1</v>
      </c>
      <c r="M13" s="57">
        <v>18</v>
      </c>
      <c r="N13" s="41">
        <v>16</v>
      </c>
      <c r="O13" s="41">
        <v>0</v>
      </c>
      <c r="P13" s="53">
        <f t="shared" si="1"/>
        <v>2</v>
      </c>
    </row>
    <row r="14" spans="1:18" x14ac:dyDescent="0.3">
      <c r="A14" s="52"/>
      <c r="B14" s="40">
        <v>9</v>
      </c>
      <c r="C14" s="55">
        <v>2328</v>
      </c>
      <c r="D14" s="55">
        <v>1640.95228</v>
      </c>
      <c r="E14" s="40">
        <v>599.517473</v>
      </c>
      <c r="F14" s="40">
        <v>554.17222700000002</v>
      </c>
      <c r="G14" s="40">
        <v>69.132904999999994</v>
      </c>
      <c r="H14" s="56">
        <v>293.29392100000001</v>
      </c>
      <c r="I14" s="40">
        <v>1550</v>
      </c>
      <c r="J14" s="40">
        <v>649</v>
      </c>
      <c r="K14" s="41">
        <v>78</v>
      </c>
      <c r="L14" s="53">
        <f t="shared" si="0"/>
        <v>823</v>
      </c>
      <c r="M14" s="57">
        <v>1322</v>
      </c>
      <c r="N14" s="41">
        <v>529</v>
      </c>
      <c r="O14" s="41">
        <v>63</v>
      </c>
      <c r="P14" s="53">
        <f t="shared" si="1"/>
        <v>730</v>
      </c>
    </row>
    <row r="15" spans="1:18" x14ac:dyDescent="0.3">
      <c r="A15" s="54"/>
      <c r="B15" s="40">
        <v>10</v>
      </c>
      <c r="C15" s="55">
        <v>1889</v>
      </c>
      <c r="D15" s="55">
        <v>1516.4808800000001</v>
      </c>
      <c r="E15" s="40">
        <v>731.031161</v>
      </c>
      <c r="F15" s="40">
        <v>430.68553300000002</v>
      </c>
      <c r="G15" s="40">
        <v>91.594406000000006</v>
      </c>
      <c r="H15" s="56">
        <v>150.312556</v>
      </c>
      <c r="I15" s="40">
        <v>1302</v>
      </c>
      <c r="J15" s="40">
        <v>748</v>
      </c>
      <c r="K15" s="41">
        <v>46</v>
      </c>
      <c r="L15" s="53">
        <f t="shared" si="0"/>
        <v>508</v>
      </c>
      <c r="M15" s="57">
        <v>1089</v>
      </c>
      <c r="N15" s="41">
        <v>617</v>
      </c>
      <c r="O15" s="41">
        <v>37</v>
      </c>
      <c r="P15" s="53">
        <f t="shared" si="1"/>
        <v>435</v>
      </c>
    </row>
    <row r="16" spans="1:18" x14ac:dyDescent="0.3">
      <c r="A16" s="54"/>
      <c r="B16" s="40">
        <v>11</v>
      </c>
      <c r="C16" s="55">
        <v>1170</v>
      </c>
      <c r="D16" s="55">
        <v>627.05938900000001</v>
      </c>
      <c r="E16" s="40">
        <v>368.33658000000003</v>
      </c>
      <c r="F16" s="40">
        <v>144.89093</v>
      </c>
      <c r="G16" s="40">
        <v>36.539054999999998</v>
      </c>
      <c r="H16" s="56">
        <v>49.487946000000001</v>
      </c>
      <c r="I16" s="40">
        <v>411</v>
      </c>
      <c r="J16" s="40">
        <v>218</v>
      </c>
      <c r="K16" s="41">
        <v>9</v>
      </c>
      <c r="L16" s="53">
        <f t="shared" si="0"/>
        <v>184</v>
      </c>
      <c r="M16" s="57">
        <v>316</v>
      </c>
      <c r="N16" s="41">
        <v>170</v>
      </c>
      <c r="O16" s="41">
        <v>7</v>
      </c>
      <c r="P16" s="53">
        <f t="shared" si="1"/>
        <v>139</v>
      </c>
    </row>
    <row r="17" spans="1:16" x14ac:dyDescent="0.3">
      <c r="A17" s="54"/>
      <c r="B17" s="40">
        <v>12</v>
      </c>
      <c r="C17" s="55">
        <v>2952</v>
      </c>
      <c r="D17" s="55">
        <v>2101.5192080000002</v>
      </c>
      <c r="E17" s="40">
        <v>1237.9689209999999</v>
      </c>
      <c r="F17" s="40">
        <v>578.31426399999998</v>
      </c>
      <c r="G17" s="40">
        <v>130.405596</v>
      </c>
      <c r="H17" s="56">
        <v>109.68753700000001</v>
      </c>
      <c r="I17" s="40">
        <v>1213</v>
      </c>
      <c r="J17" s="40">
        <v>709</v>
      </c>
      <c r="K17" s="41">
        <v>24</v>
      </c>
      <c r="L17" s="53">
        <f t="shared" si="0"/>
        <v>480</v>
      </c>
      <c r="M17" s="57">
        <v>875</v>
      </c>
      <c r="N17" s="41">
        <v>460</v>
      </c>
      <c r="O17" s="41">
        <v>19</v>
      </c>
      <c r="P17" s="53">
        <f t="shared" si="1"/>
        <v>396</v>
      </c>
    </row>
    <row r="18" spans="1:16" x14ac:dyDescent="0.3">
      <c r="A18" s="52"/>
      <c r="B18" s="40">
        <v>13</v>
      </c>
      <c r="C18" s="55">
        <v>0</v>
      </c>
      <c r="D18" s="55">
        <v>0</v>
      </c>
      <c r="E18" s="40">
        <v>0</v>
      </c>
      <c r="F18" s="40">
        <v>0</v>
      </c>
      <c r="G18" s="40">
        <v>0</v>
      </c>
      <c r="H18" s="56">
        <v>0</v>
      </c>
      <c r="I18" s="40">
        <v>1</v>
      </c>
      <c r="J18" s="40">
        <v>0</v>
      </c>
      <c r="K18" s="41">
        <v>0</v>
      </c>
      <c r="L18" s="53">
        <f t="shared" si="0"/>
        <v>1</v>
      </c>
      <c r="M18" s="57">
        <v>1</v>
      </c>
      <c r="N18" s="41">
        <v>0</v>
      </c>
      <c r="O18" s="41">
        <v>0</v>
      </c>
      <c r="P18" s="53">
        <f t="shared" si="1"/>
        <v>1</v>
      </c>
    </row>
    <row r="19" spans="1:16" x14ac:dyDescent="0.3">
      <c r="A19" s="54"/>
      <c r="B19" s="40">
        <v>14</v>
      </c>
      <c r="C19" s="55">
        <v>179</v>
      </c>
      <c r="D19" s="55">
        <v>114.455764</v>
      </c>
      <c r="E19" s="40">
        <v>69.685294999999996</v>
      </c>
      <c r="F19" s="40">
        <v>34.344521</v>
      </c>
      <c r="G19" s="40">
        <v>1.7399549999999999</v>
      </c>
      <c r="H19" s="56">
        <v>6.1859929999999999</v>
      </c>
      <c r="I19" s="40">
        <v>104</v>
      </c>
      <c r="J19" s="40">
        <v>67</v>
      </c>
      <c r="K19" s="41">
        <v>0</v>
      </c>
      <c r="L19" s="53">
        <f t="shared" si="0"/>
        <v>37</v>
      </c>
      <c r="M19" s="57">
        <v>78</v>
      </c>
      <c r="N19" s="41">
        <v>54</v>
      </c>
      <c r="O19" s="41">
        <v>0</v>
      </c>
      <c r="P19" s="53">
        <f t="shared" si="1"/>
        <v>24</v>
      </c>
    </row>
    <row r="20" spans="1:16" x14ac:dyDescent="0.3">
      <c r="A20" s="54"/>
      <c r="B20" s="40">
        <v>15</v>
      </c>
      <c r="C20" s="55">
        <v>1033</v>
      </c>
      <c r="D20" s="55">
        <v>852.26443500000005</v>
      </c>
      <c r="E20" s="40">
        <v>252.59253899999999</v>
      </c>
      <c r="F20" s="40">
        <v>432.02081700000002</v>
      </c>
      <c r="G20" s="40">
        <v>22.335246999999999</v>
      </c>
      <c r="H20" s="56">
        <v>78.623971999999995</v>
      </c>
      <c r="I20" s="40">
        <v>853</v>
      </c>
      <c r="J20" s="40">
        <v>300</v>
      </c>
      <c r="K20" s="41">
        <v>35</v>
      </c>
      <c r="L20" s="53">
        <f t="shared" si="0"/>
        <v>518</v>
      </c>
      <c r="M20" s="57">
        <v>758</v>
      </c>
      <c r="N20" s="41">
        <v>260</v>
      </c>
      <c r="O20" s="41">
        <v>30</v>
      </c>
      <c r="P20" s="53">
        <f t="shared" si="1"/>
        <v>468</v>
      </c>
    </row>
    <row r="21" spans="1:16" x14ac:dyDescent="0.3">
      <c r="A21" s="54"/>
      <c r="B21" s="40">
        <v>16</v>
      </c>
      <c r="C21" s="55">
        <v>2341</v>
      </c>
      <c r="D21" s="55">
        <v>1676.782561</v>
      </c>
      <c r="E21" s="40">
        <v>852.88961900000004</v>
      </c>
      <c r="F21" s="40">
        <v>389.80672099999998</v>
      </c>
      <c r="G21" s="40">
        <v>92.531734999999998</v>
      </c>
      <c r="H21" s="56">
        <v>166.0821</v>
      </c>
      <c r="I21" s="40">
        <v>1393</v>
      </c>
      <c r="J21" s="40">
        <v>726</v>
      </c>
      <c r="K21" s="41">
        <v>71</v>
      </c>
      <c r="L21" s="53">
        <f t="shared" si="0"/>
        <v>596</v>
      </c>
      <c r="M21" s="57">
        <v>1148</v>
      </c>
      <c r="N21" s="41">
        <v>564</v>
      </c>
      <c r="O21" s="41">
        <v>57</v>
      </c>
      <c r="P21" s="53">
        <f t="shared" si="1"/>
        <v>527</v>
      </c>
    </row>
    <row r="22" spans="1:16" x14ac:dyDescent="0.3">
      <c r="A22" s="52"/>
      <c r="B22" s="40">
        <v>17</v>
      </c>
      <c r="C22" s="55">
        <v>5381</v>
      </c>
      <c r="D22" s="55">
        <v>3236.0003179999999</v>
      </c>
      <c r="E22" s="40">
        <v>2311.9999830000002</v>
      </c>
      <c r="F22" s="40">
        <v>521.00043700000003</v>
      </c>
      <c r="G22" s="40">
        <v>59</v>
      </c>
      <c r="H22" s="56">
        <v>221.999897</v>
      </c>
      <c r="I22" s="40">
        <v>2386</v>
      </c>
      <c r="J22" s="40">
        <v>1736</v>
      </c>
      <c r="K22" s="41">
        <v>49</v>
      </c>
      <c r="L22" s="53">
        <f t="shared" si="0"/>
        <v>601</v>
      </c>
      <c r="M22" s="57">
        <v>1807</v>
      </c>
      <c r="N22" s="41">
        <v>1283</v>
      </c>
      <c r="O22" s="41">
        <v>42</v>
      </c>
      <c r="P22" s="53">
        <f t="shared" si="1"/>
        <v>482</v>
      </c>
    </row>
    <row r="23" spans="1:16" x14ac:dyDescent="0.3">
      <c r="A23" s="54"/>
      <c r="B23" s="40">
        <v>18</v>
      </c>
      <c r="C23" s="55">
        <v>3244</v>
      </c>
      <c r="D23" s="55">
        <v>1875.999894</v>
      </c>
      <c r="E23" s="40">
        <v>1230.0001110000001</v>
      </c>
      <c r="F23" s="40">
        <v>390.99977999999999</v>
      </c>
      <c r="G23" s="40">
        <v>81.000000999999997</v>
      </c>
      <c r="H23" s="56">
        <v>136.000001</v>
      </c>
      <c r="I23" s="40">
        <v>1569</v>
      </c>
      <c r="J23" s="40">
        <v>1036</v>
      </c>
      <c r="K23" s="41">
        <v>30</v>
      </c>
      <c r="L23" s="53">
        <f t="shared" si="0"/>
        <v>503</v>
      </c>
      <c r="M23" s="57">
        <v>1185</v>
      </c>
      <c r="N23" s="41">
        <v>754</v>
      </c>
      <c r="O23" s="41">
        <v>16</v>
      </c>
      <c r="P23" s="53">
        <f t="shared" si="1"/>
        <v>415</v>
      </c>
    </row>
    <row r="24" spans="1:16" x14ac:dyDescent="0.3">
      <c r="A24" s="54"/>
      <c r="B24" s="40">
        <v>19</v>
      </c>
      <c r="C24" s="55">
        <v>3245</v>
      </c>
      <c r="D24" s="55">
        <v>1958.614896</v>
      </c>
      <c r="E24" s="40">
        <v>1220.2037789999999</v>
      </c>
      <c r="F24" s="40">
        <v>350.95805300000001</v>
      </c>
      <c r="G24" s="40">
        <v>25.519341000000001</v>
      </c>
      <c r="H24" s="56">
        <v>284.555677</v>
      </c>
      <c r="I24" s="40">
        <v>1899</v>
      </c>
      <c r="J24" s="40">
        <v>1368</v>
      </c>
      <c r="K24" s="41">
        <v>70</v>
      </c>
      <c r="L24" s="53">
        <f t="shared" si="0"/>
        <v>461</v>
      </c>
      <c r="M24" s="57">
        <v>1472</v>
      </c>
      <c r="N24" s="41">
        <v>1034</v>
      </c>
      <c r="O24" s="41">
        <v>54</v>
      </c>
      <c r="P24" s="53">
        <f t="shared" si="1"/>
        <v>384</v>
      </c>
    </row>
    <row r="25" spans="1:16" x14ac:dyDescent="0.3">
      <c r="A25" s="54"/>
      <c r="B25" s="40">
        <v>20</v>
      </c>
      <c r="C25" s="55">
        <v>1555</v>
      </c>
      <c r="D25" s="55">
        <v>956.62526300000002</v>
      </c>
      <c r="E25" s="40">
        <v>696.85297500000001</v>
      </c>
      <c r="F25" s="40">
        <v>184.60178400000001</v>
      </c>
      <c r="G25" s="40">
        <v>9.8597450000000002</v>
      </c>
      <c r="H25" s="56">
        <v>57.993685999999997</v>
      </c>
      <c r="I25" s="40">
        <v>903</v>
      </c>
      <c r="J25" s="40">
        <v>688</v>
      </c>
      <c r="K25" s="41">
        <v>15</v>
      </c>
      <c r="L25" s="53">
        <f t="shared" si="0"/>
        <v>200</v>
      </c>
      <c r="M25" s="57">
        <v>709</v>
      </c>
      <c r="N25" s="41">
        <v>543</v>
      </c>
      <c r="O25" s="41">
        <v>10</v>
      </c>
      <c r="P25" s="53">
        <f t="shared" si="1"/>
        <v>156</v>
      </c>
    </row>
    <row r="26" spans="1:16" x14ac:dyDescent="0.3">
      <c r="A26" s="52"/>
      <c r="B26" s="40">
        <v>21</v>
      </c>
      <c r="C26" s="55">
        <v>93</v>
      </c>
      <c r="D26" s="55">
        <v>65.650304000000006</v>
      </c>
      <c r="E26" s="40">
        <v>13.724681</v>
      </c>
      <c r="F26" s="40">
        <v>49.281554999999997</v>
      </c>
      <c r="G26" s="40">
        <v>0</v>
      </c>
      <c r="H26" s="56">
        <v>2.6440679999999999</v>
      </c>
      <c r="I26" s="40">
        <v>50</v>
      </c>
      <c r="J26" s="40">
        <v>9</v>
      </c>
      <c r="K26" s="41">
        <v>1</v>
      </c>
      <c r="L26" s="53">
        <f t="shared" si="0"/>
        <v>40</v>
      </c>
      <c r="M26" s="57">
        <v>34</v>
      </c>
      <c r="N26" s="41">
        <v>7</v>
      </c>
      <c r="O26" s="41">
        <v>0</v>
      </c>
      <c r="P26" s="53">
        <f t="shared" si="1"/>
        <v>27</v>
      </c>
    </row>
    <row r="27" spans="1:16" x14ac:dyDescent="0.3">
      <c r="A27" s="54"/>
      <c r="B27" s="40">
        <v>22</v>
      </c>
      <c r="C27" s="55">
        <v>1556</v>
      </c>
      <c r="D27" s="55">
        <v>1181.339068</v>
      </c>
      <c r="E27" s="40">
        <v>475.63691699999998</v>
      </c>
      <c r="F27" s="40">
        <v>386.23452500000002</v>
      </c>
      <c r="G27" s="40">
        <v>89.040021999999993</v>
      </c>
      <c r="H27" s="56">
        <v>197.975888</v>
      </c>
      <c r="I27" s="40">
        <v>1164</v>
      </c>
      <c r="J27" s="40">
        <v>578</v>
      </c>
      <c r="K27" s="41">
        <v>47</v>
      </c>
      <c r="L27" s="53">
        <f t="shared" si="0"/>
        <v>539</v>
      </c>
      <c r="M27" s="57">
        <v>1005</v>
      </c>
      <c r="N27" s="41">
        <v>481</v>
      </c>
      <c r="O27" s="41">
        <v>37</v>
      </c>
      <c r="P27" s="53">
        <f t="shared" si="1"/>
        <v>487</v>
      </c>
    </row>
    <row r="28" spans="1:16" x14ac:dyDescent="0.3">
      <c r="A28" s="54"/>
      <c r="B28" s="40">
        <v>23</v>
      </c>
      <c r="C28" s="55">
        <v>3535</v>
      </c>
      <c r="D28" s="55">
        <v>2548.5191869999999</v>
      </c>
      <c r="E28" s="40">
        <v>1299.9746929999999</v>
      </c>
      <c r="F28" s="40">
        <v>559.93787699999996</v>
      </c>
      <c r="G28" s="40">
        <v>267.12006100000002</v>
      </c>
      <c r="H28" s="56">
        <v>328.53295600000001</v>
      </c>
      <c r="I28" s="40">
        <v>2119</v>
      </c>
      <c r="J28" s="40">
        <v>1294</v>
      </c>
      <c r="K28" s="41">
        <v>51</v>
      </c>
      <c r="L28" s="53">
        <f t="shared" si="0"/>
        <v>774</v>
      </c>
      <c r="M28" s="57">
        <v>1726</v>
      </c>
      <c r="N28" s="41">
        <v>1022</v>
      </c>
      <c r="O28" s="41">
        <v>45</v>
      </c>
      <c r="P28" s="53">
        <f t="shared" si="1"/>
        <v>659</v>
      </c>
    </row>
    <row r="29" spans="1:16" x14ac:dyDescent="0.3">
      <c r="A29" s="54"/>
      <c r="B29" s="40">
        <v>24</v>
      </c>
      <c r="C29" s="55">
        <v>3205</v>
      </c>
      <c r="D29" s="55">
        <v>1943.3948820000001</v>
      </c>
      <c r="E29" s="40">
        <v>1233.0837489999999</v>
      </c>
      <c r="F29" s="40">
        <v>584.18408199999999</v>
      </c>
      <c r="G29" s="40">
        <v>33.587798999999997</v>
      </c>
      <c r="H29" s="56">
        <v>64.434800999999993</v>
      </c>
      <c r="I29" s="40">
        <v>1633</v>
      </c>
      <c r="J29" s="40">
        <v>1152</v>
      </c>
      <c r="K29" s="41">
        <v>24</v>
      </c>
      <c r="L29" s="53">
        <f t="shared" si="0"/>
        <v>457</v>
      </c>
      <c r="M29" s="57">
        <v>1206</v>
      </c>
      <c r="N29" s="41">
        <v>790</v>
      </c>
      <c r="O29" s="41">
        <v>22</v>
      </c>
      <c r="P29" s="53">
        <f t="shared" si="1"/>
        <v>394</v>
      </c>
    </row>
    <row r="30" spans="1:16" x14ac:dyDescent="0.3">
      <c r="A30" s="52"/>
      <c r="B30" s="40">
        <v>25</v>
      </c>
      <c r="C30" s="55">
        <v>3795</v>
      </c>
      <c r="D30" s="55">
        <v>2198.6060889999999</v>
      </c>
      <c r="E30" s="40">
        <v>1433.059622</v>
      </c>
      <c r="F30" s="40">
        <v>571.74123199999997</v>
      </c>
      <c r="G30" s="40">
        <v>39.694144999999999</v>
      </c>
      <c r="H30" s="56">
        <v>33.341419000000002</v>
      </c>
      <c r="I30" s="40">
        <v>1695</v>
      </c>
      <c r="J30" s="40">
        <v>1168</v>
      </c>
      <c r="K30" s="41">
        <v>19</v>
      </c>
      <c r="L30" s="53">
        <f t="shared" si="0"/>
        <v>508</v>
      </c>
      <c r="M30" s="57">
        <v>1300</v>
      </c>
      <c r="N30" s="41">
        <v>843</v>
      </c>
      <c r="O30" s="41">
        <v>19</v>
      </c>
      <c r="P30" s="53">
        <f t="shared" si="1"/>
        <v>438</v>
      </c>
    </row>
    <row r="31" spans="1:16" x14ac:dyDescent="0.3">
      <c r="A31" s="52"/>
      <c r="B31" s="40">
        <v>26</v>
      </c>
      <c r="C31" s="55">
        <v>1719</v>
      </c>
      <c r="D31" s="55">
        <v>941.81827799999996</v>
      </c>
      <c r="E31" s="40">
        <v>625.64454899999998</v>
      </c>
      <c r="F31" s="40">
        <v>209.20857100000001</v>
      </c>
      <c r="G31" s="40">
        <v>14.718054</v>
      </c>
      <c r="H31" s="56">
        <v>17.121269000000002</v>
      </c>
      <c r="I31" s="40">
        <v>737</v>
      </c>
      <c r="J31" s="40">
        <v>550</v>
      </c>
      <c r="K31" s="41">
        <v>9</v>
      </c>
      <c r="L31" s="53">
        <f t="shared" si="0"/>
        <v>178</v>
      </c>
      <c r="M31" s="57">
        <v>539</v>
      </c>
      <c r="N31" s="41">
        <v>395</v>
      </c>
      <c r="O31" s="41">
        <v>7</v>
      </c>
      <c r="P31" s="53">
        <f t="shared" si="1"/>
        <v>137</v>
      </c>
    </row>
    <row r="32" spans="1:16" x14ac:dyDescent="0.3">
      <c r="A32" s="52"/>
      <c r="B32" s="40">
        <v>27</v>
      </c>
      <c r="C32" s="55">
        <v>2712</v>
      </c>
      <c r="D32" s="55">
        <v>1841.0213879999999</v>
      </c>
      <c r="E32" s="40">
        <v>1049.143366</v>
      </c>
      <c r="F32" s="40">
        <v>225.84005099999999</v>
      </c>
      <c r="G32" s="40">
        <v>43.805633</v>
      </c>
      <c r="H32" s="56">
        <v>484.41597000000002</v>
      </c>
      <c r="I32" s="40">
        <v>1555</v>
      </c>
      <c r="J32" s="40">
        <v>1050</v>
      </c>
      <c r="K32" s="41">
        <v>80</v>
      </c>
      <c r="L32" s="53">
        <f t="shared" si="0"/>
        <v>425</v>
      </c>
      <c r="M32" s="57">
        <v>1241</v>
      </c>
      <c r="N32" s="41">
        <v>816</v>
      </c>
      <c r="O32" s="41">
        <v>62</v>
      </c>
      <c r="P32" s="53">
        <f t="shared" si="1"/>
        <v>363</v>
      </c>
    </row>
    <row r="33" spans="1:16" x14ac:dyDescent="0.3">
      <c r="A33" s="52"/>
      <c r="B33" s="40">
        <v>28</v>
      </c>
      <c r="C33" s="55">
        <v>4775</v>
      </c>
      <c r="D33" s="55">
        <v>2975.6682019999998</v>
      </c>
      <c r="E33" s="40">
        <v>1613.9532610000001</v>
      </c>
      <c r="F33" s="40">
        <v>459.33510999999999</v>
      </c>
      <c r="G33" s="40">
        <v>69.352898999999994</v>
      </c>
      <c r="H33" s="56">
        <v>733.72913200000005</v>
      </c>
      <c r="I33" s="40">
        <v>2770</v>
      </c>
      <c r="J33" s="40">
        <v>1834</v>
      </c>
      <c r="K33" s="41">
        <v>199</v>
      </c>
      <c r="L33" s="53">
        <f t="shared" si="0"/>
        <v>737</v>
      </c>
      <c r="M33" s="57">
        <v>2172</v>
      </c>
      <c r="N33" s="41">
        <v>1417</v>
      </c>
      <c r="O33" s="41">
        <v>141</v>
      </c>
      <c r="P33" s="53">
        <f t="shared" si="1"/>
        <v>614</v>
      </c>
    </row>
    <row r="34" spans="1:16" x14ac:dyDescent="0.3">
      <c r="A34" s="52"/>
      <c r="B34" s="40">
        <v>29</v>
      </c>
      <c r="C34" s="55">
        <v>4214</v>
      </c>
      <c r="D34" s="55">
        <v>2729.0900959999999</v>
      </c>
      <c r="E34" s="40">
        <v>1536.4645109999999</v>
      </c>
      <c r="F34" s="40">
        <v>373.36759699999999</v>
      </c>
      <c r="G34" s="40">
        <v>98.061818000000002</v>
      </c>
      <c r="H34" s="56">
        <v>567.96539499999994</v>
      </c>
      <c r="I34" s="40">
        <v>2537</v>
      </c>
      <c r="J34" s="40">
        <v>1626</v>
      </c>
      <c r="K34" s="41">
        <v>121</v>
      </c>
      <c r="L34" s="53">
        <f t="shared" si="0"/>
        <v>790</v>
      </c>
      <c r="M34" s="57">
        <v>2013</v>
      </c>
      <c r="N34" s="41">
        <v>1281</v>
      </c>
      <c r="O34" s="41">
        <v>101</v>
      </c>
      <c r="P34" s="53">
        <f t="shared" si="1"/>
        <v>631</v>
      </c>
    </row>
    <row r="35" spans="1:16" x14ac:dyDescent="0.3">
      <c r="A35" s="52"/>
      <c r="B35" s="40">
        <v>30</v>
      </c>
      <c r="C35" s="55">
        <v>2884</v>
      </c>
      <c r="D35" s="55">
        <v>1982.7672889999999</v>
      </c>
      <c r="E35" s="40">
        <v>940.18904799999996</v>
      </c>
      <c r="F35" s="40">
        <v>521.63240699999994</v>
      </c>
      <c r="G35" s="40">
        <v>204.938185</v>
      </c>
      <c r="H35" s="56">
        <v>220.238415</v>
      </c>
      <c r="I35" s="40">
        <v>1103</v>
      </c>
      <c r="J35" s="40">
        <v>623</v>
      </c>
      <c r="K35" s="41">
        <v>16</v>
      </c>
      <c r="L35" s="53">
        <f t="shared" si="0"/>
        <v>464</v>
      </c>
      <c r="M35" s="57">
        <v>738</v>
      </c>
      <c r="N35" s="41">
        <v>394</v>
      </c>
      <c r="O35" s="41">
        <v>12</v>
      </c>
      <c r="P35" s="53">
        <f t="shared" si="1"/>
        <v>332</v>
      </c>
    </row>
    <row r="36" spans="1:16" x14ac:dyDescent="0.3">
      <c r="A36" s="52"/>
      <c r="B36" s="40">
        <v>31</v>
      </c>
      <c r="C36" s="55">
        <v>0</v>
      </c>
      <c r="D36" s="55">
        <v>0</v>
      </c>
      <c r="E36" s="40">
        <v>0</v>
      </c>
      <c r="F36" s="40">
        <v>0</v>
      </c>
      <c r="G36" s="40">
        <v>0</v>
      </c>
      <c r="H36" s="56">
        <v>0</v>
      </c>
      <c r="I36" s="40">
        <v>5</v>
      </c>
      <c r="J36" s="40">
        <v>0</v>
      </c>
      <c r="K36" s="41">
        <v>0</v>
      </c>
      <c r="L36" s="53">
        <f t="shared" si="0"/>
        <v>5</v>
      </c>
      <c r="M36" s="57">
        <v>5</v>
      </c>
      <c r="N36" s="41">
        <v>0</v>
      </c>
      <c r="O36" s="41">
        <v>0</v>
      </c>
      <c r="P36" s="53">
        <f t="shared" si="1"/>
        <v>5</v>
      </c>
    </row>
    <row r="37" spans="1:16" x14ac:dyDescent="0.3">
      <c r="A37" s="52"/>
      <c r="B37" s="40">
        <v>32</v>
      </c>
      <c r="C37" s="55">
        <v>1799</v>
      </c>
      <c r="D37" s="55">
        <v>926.24639500000001</v>
      </c>
      <c r="E37" s="40">
        <v>609.42530899999997</v>
      </c>
      <c r="F37" s="40">
        <v>251.13219699999999</v>
      </c>
      <c r="G37" s="40">
        <v>14.5</v>
      </c>
      <c r="H37" s="56">
        <v>34.133332000000003</v>
      </c>
      <c r="I37" s="40">
        <v>989</v>
      </c>
      <c r="J37" s="40">
        <v>728</v>
      </c>
      <c r="K37" s="41">
        <v>9</v>
      </c>
      <c r="L37" s="53">
        <f t="shared" si="0"/>
        <v>252</v>
      </c>
      <c r="M37" s="57">
        <v>750</v>
      </c>
      <c r="N37" s="41">
        <v>535</v>
      </c>
      <c r="O37" s="41">
        <v>8</v>
      </c>
      <c r="P37" s="53">
        <f t="shared" si="1"/>
        <v>207</v>
      </c>
    </row>
    <row r="38" spans="1:16" x14ac:dyDescent="0.3">
      <c r="A38" s="52"/>
      <c r="B38" s="40">
        <v>33</v>
      </c>
      <c r="C38" s="55">
        <v>2499</v>
      </c>
      <c r="D38" s="55">
        <v>1291.480724</v>
      </c>
      <c r="E38" s="40">
        <v>819.04404899999997</v>
      </c>
      <c r="F38" s="40">
        <v>400.670008</v>
      </c>
      <c r="G38" s="40">
        <v>25.5</v>
      </c>
      <c r="H38" s="56">
        <v>17.600000000000001</v>
      </c>
      <c r="I38" s="40">
        <v>1075</v>
      </c>
      <c r="J38" s="40">
        <v>690</v>
      </c>
      <c r="K38" s="41">
        <v>3</v>
      </c>
      <c r="L38" s="53">
        <f t="shared" si="0"/>
        <v>382</v>
      </c>
      <c r="M38" s="57">
        <v>786</v>
      </c>
      <c r="N38" s="41">
        <v>486</v>
      </c>
      <c r="O38" s="41">
        <v>2</v>
      </c>
      <c r="P38" s="53">
        <f t="shared" si="1"/>
        <v>298</v>
      </c>
    </row>
    <row r="39" spans="1:16" x14ac:dyDescent="0.3">
      <c r="A39" s="52"/>
      <c r="B39" s="40">
        <v>34</v>
      </c>
      <c r="C39" s="55">
        <v>751</v>
      </c>
      <c r="D39" s="55">
        <v>340.51054599999998</v>
      </c>
      <c r="E39" s="40">
        <v>271.64645000000002</v>
      </c>
      <c r="F39" s="40">
        <v>34.828150999999998</v>
      </c>
      <c r="G39" s="40">
        <v>5</v>
      </c>
      <c r="H39" s="56">
        <v>11.702612</v>
      </c>
      <c r="I39" s="40">
        <v>243</v>
      </c>
      <c r="J39" s="40">
        <v>191</v>
      </c>
      <c r="K39" s="41">
        <v>5</v>
      </c>
      <c r="L39" s="53">
        <f t="shared" si="0"/>
        <v>47</v>
      </c>
      <c r="M39" s="57">
        <v>169</v>
      </c>
      <c r="N39" s="41">
        <v>130</v>
      </c>
      <c r="O39" s="41">
        <v>4</v>
      </c>
      <c r="P39" s="53">
        <f t="shared" si="1"/>
        <v>35</v>
      </c>
    </row>
    <row r="40" spans="1:16" x14ac:dyDescent="0.3">
      <c r="A40" s="52"/>
      <c r="B40" s="40">
        <v>35</v>
      </c>
      <c r="C40" s="55">
        <v>5379</v>
      </c>
      <c r="D40" s="55">
        <v>1921.017061</v>
      </c>
      <c r="E40" s="40">
        <v>1727.6253979999999</v>
      </c>
      <c r="F40" s="40">
        <v>51.416114</v>
      </c>
      <c r="G40" s="40">
        <v>9.9182559999999995</v>
      </c>
      <c r="H40" s="56">
        <v>17.171461999999998</v>
      </c>
      <c r="I40" s="40">
        <v>1482</v>
      </c>
      <c r="J40" s="40">
        <v>1380</v>
      </c>
      <c r="K40" s="41">
        <v>9</v>
      </c>
      <c r="L40" s="53">
        <f t="shared" si="0"/>
        <v>93</v>
      </c>
      <c r="M40" s="57">
        <v>945</v>
      </c>
      <c r="N40" s="41">
        <v>869</v>
      </c>
      <c r="O40" s="41">
        <v>9</v>
      </c>
      <c r="P40" s="53">
        <f t="shared" si="1"/>
        <v>67</v>
      </c>
    </row>
    <row r="41" spans="1:16" x14ac:dyDescent="0.3">
      <c r="A41" s="52"/>
      <c r="B41" s="40">
        <v>36</v>
      </c>
      <c r="C41" s="55">
        <v>3194</v>
      </c>
      <c r="D41" s="55">
        <v>1077.233283</v>
      </c>
      <c r="E41" s="40">
        <v>1000.0432489999999</v>
      </c>
      <c r="F41" s="40">
        <v>30.938140000000001</v>
      </c>
      <c r="G41" s="40">
        <v>24.128461999999999</v>
      </c>
      <c r="H41" s="56">
        <v>17.901209999999999</v>
      </c>
      <c r="I41" s="40">
        <v>1266</v>
      </c>
      <c r="J41" s="40">
        <v>1148</v>
      </c>
      <c r="K41" s="41">
        <v>5</v>
      </c>
      <c r="L41" s="53">
        <f t="shared" si="0"/>
        <v>113</v>
      </c>
      <c r="M41" s="57">
        <v>848</v>
      </c>
      <c r="N41" s="41">
        <v>757</v>
      </c>
      <c r="O41" s="41">
        <v>3</v>
      </c>
      <c r="P41" s="53">
        <f t="shared" si="1"/>
        <v>88</v>
      </c>
    </row>
    <row r="42" spans="1:16" x14ac:dyDescent="0.3">
      <c r="A42" s="52"/>
      <c r="B42" s="40">
        <v>37</v>
      </c>
      <c r="C42" s="55">
        <v>4398</v>
      </c>
      <c r="D42" s="55">
        <v>2020.421736</v>
      </c>
      <c r="E42" s="40">
        <v>1966.5507480000001</v>
      </c>
      <c r="F42" s="40">
        <v>44.718446</v>
      </c>
      <c r="G42" s="40">
        <v>0</v>
      </c>
      <c r="H42" s="56">
        <v>9.1525420000000004</v>
      </c>
      <c r="I42" s="40">
        <v>1818</v>
      </c>
      <c r="J42" s="40">
        <v>1689</v>
      </c>
      <c r="K42" s="41">
        <v>13</v>
      </c>
      <c r="L42" s="53">
        <f t="shared" si="0"/>
        <v>116</v>
      </c>
      <c r="M42" s="57">
        <v>1248</v>
      </c>
      <c r="N42" s="41">
        <v>1175</v>
      </c>
      <c r="O42" s="41">
        <v>8</v>
      </c>
      <c r="P42" s="53">
        <f t="shared" si="1"/>
        <v>65</v>
      </c>
    </row>
    <row r="43" spans="1:16" x14ac:dyDescent="0.3">
      <c r="A43" s="52"/>
      <c r="B43" s="40">
        <v>38</v>
      </c>
      <c r="C43" s="55">
        <v>17</v>
      </c>
      <c r="D43" s="55">
        <v>11.110455999999999</v>
      </c>
      <c r="E43" s="40">
        <v>11.110455999999999</v>
      </c>
      <c r="F43" s="40">
        <v>0</v>
      </c>
      <c r="G43" s="40">
        <v>0</v>
      </c>
      <c r="H43" s="56">
        <v>0</v>
      </c>
      <c r="I43" s="40">
        <v>7</v>
      </c>
      <c r="J43" s="40">
        <v>5</v>
      </c>
      <c r="K43" s="41">
        <v>0</v>
      </c>
      <c r="L43" s="53">
        <f t="shared" si="0"/>
        <v>2</v>
      </c>
      <c r="M43" s="57">
        <v>5</v>
      </c>
      <c r="N43" s="41">
        <v>4</v>
      </c>
      <c r="O43" s="41">
        <v>0</v>
      </c>
      <c r="P43" s="53">
        <f t="shared" si="1"/>
        <v>1</v>
      </c>
    </row>
    <row r="44" spans="1:16" x14ac:dyDescent="0.3">
      <c r="A44" s="52"/>
      <c r="B44" s="40">
        <v>39</v>
      </c>
      <c r="C44" s="55">
        <v>4</v>
      </c>
      <c r="D44" s="55">
        <v>1.960669</v>
      </c>
      <c r="E44" s="40">
        <v>1.960669</v>
      </c>
      <c r="F44" s="40">
        <v>0</v>
      </c>
      <c r="G44" s="40">
        <v>0</v>
      </c>
      <c r="H44" s="56">
        <v>0</v>
      </c>
      <c r="I44" s="40">
        <v>1</v>
      </c>
      <c r="J44" s="40">
        <v>0</v>
      </c>
      <c r="K44" s="41">
        <v>1</v>
      </c>
      <c r="L44" s="53">
        <f t="shared" si="0"/>
        <v>0</v>
      </c>
      <c r="M44" s="57">
        <v>1</v>
      </c>
      <c r="N44" s="41">
        <v>0</v>
      </c>
      <c r="O44" s="41">
        <v>1</v>
      </c>
      <c r="P44" s="53">
        <f t="shared" si="1"/>
        <v>0</v>
      </c>
    </row>
    <row r="45" spans="1:16" x14ac:dyDescent="0.3">
      <c r="A45" s="52"/>
      <c r="B45" s="40">
        <v>40</v>
      </c>
      <c r="C45" s="55">
        <v>25</v>
      </c>
      <c r="D45" s="55">
        <v>15.139255</v>
      </c>
      <c r="E45" s="40">
        <v>8.9601930000000003</v>
      </c>
      <c r="F45" s="40">
        <v>5.1089229999999999</v>
      </c>
      <c r="G45" s="40">
        <v>0</v>
      </c>
      <c r="H45" s="56">
        <v>1.0701400000000001</v>
      </c>
      <c r="I45" s="40">
        <v>0</v>
      </c>
      <c r="J45" s="40">
        <v>0</v>
      </c>
      <c r="K45" s="41">
        <v>0</v>
      </c>
      <c r="L45" s="53">
        <f t="shared" si="0"/>
        <v>0</v>
      </c>
      <c r="M45" s="57">
        <v>0</v>
      </c>
      <c r="N45" s="41">
        <v>0</v>
      </c>
      <c r="O45" s="41">
        <v>0</v>
      </c>
      <c r="P45" s="53">
        <f t="shared" si="1"/>
        <v>0</v>
      </c>
    </row>
    <row r="46" spans="1:16" x14ac:dyDescent="0.3">
      <c r="A46" s="52"/>
      <c r="B46" s="40">
        <v>41</v>
      </c>
      <c r="C46" s="55">
        <v>118</v>
      </c>
      <c r="D46" s="55">
        <v>89.670946000000001</v>
      </c>
      <c r="E46" s="40">
        <v>44.054282000000001</v>
      </c>
      <c r="F46" s="40">
        <v>16.348549999999999</v>
      </c>
      <c r="G46" s="40">
        <v>7.4200010000000001</v>
      </c>
      <c r="H46" s="56">
        <v>4.2805600000000004</v>
      </c>
      <c r="I46" s="40">
        <v>41</v>
      </c>
      <c r="J46" s="40">
        <v>13</v>
      </c>
      <c r="K46" s="41">
        <v>0</v>
      </c>
      <c r="L46" s="53">
        <f t="shared" si="0"/>
        <v>28</v>
      </c>
      <c r="M46" s="57">
        <v>29</v>
      </c>
      <c r="N46" s="41">
        <v>8</v>
      </c>
      <c r="O46" s="41">
        <v>0</v>
      </c>
      <c r="P46" s="53">
        <f t="shared" si="1"/>
        <v>21</v>
      </c>
    </row>
    <row r="47" spans="1:16" x14ac:dyDescent="0.3">
      <c r="A47" s="52"/>
      <c r="B47" s="40">
        <v>42</v>
      </c>
      <c r="C47" s="55">
        <v>50</v>
      </c>
      <c r="D47" s="55">
        <v>40.050567000000001</v>
      </c>
      <c r="E47" s="40">
        <v>10.009884</v>
      </c>
      <c r="F47" s="40">
        <v>27.396238</v>
      </c>
      <c r="G47" s="40">
        <v>0</v>
      </c>
      <c r="H47" s="56">
        <v>0.53333299999999995</v>
      </c>
      <c r="I47" s="40">
        <v>15</v>
      </c>
      <c r="J47" s="40">
        <v>12</v>
      </c>
      <c r="K47" s="41">
        <v>0</v>
      </c>
      <c r="L47" s="53">
        <f t="shared" si="0"/>
        <v>3</v>
      </c>
      <c r="M47" s="57">
        <v>8</v>
      </c>
      <c r="N47" s="41">
        <v>6</v>
      </c>
      <c r="O47" s="41">
        <v>0</v>
      </c>
      <c r="P47" s="53">
        <f t="shared" si="1"/>
        <v>2</v>
      </c>
    </row>
    <row r="48" spans="1:16" x14ac:dyDescent="0.3">
      <c r="A48" s="52"/>
      <c r="B48" s="40">
        <v>43</v>
      </c>
      <c r="C48" s="55">
        <v>1108</v>
      </c>
      <c r="D48" s="55">
        <v>553.89248899999996</v>
      </c>
      <c r="E48" s="40">
        <v>385.08613400000002</v>
      </c>
      <c r="F48" s="40">
        <v>135.839688</v>
      </c>
      <c r="G48" s="40">
        <v>6</v>
      </c>
      <c r="H48" s="56">
        <v>10.133333</v>
      </c>
      <c r="I48" s="40">
        <v>456</v>
      </c>
      <c r="J48" s="40">
        <v>298</v>
      </c>
      <c r="K48" s="41">
        <v>8</v>
      </c>
      <c r="L48" s="53">
        <f t="shared" si="0"/>
        <v>150</v>
      </c>
      <c r="M48" s="57">
        <v>337</v>
      </c>
      <c r="N48" s="41">
        <v>197</v>
      </c>
      <c r="O48" s="41">
        <v>8</v>
      </c>
      <c r="P48" s="53">
        <f t="shared" si="1"/>
        <v>132</v>
      </c>
    </row>
    <row r="49" spans="1:16" x14ac:dyDescent="0.3">
      <c r="A49" s="52"/>
      <c r="B49" s="40">
        <v>44</v>
      </c>
      <c r="C49" s="55">
        <v>0</v>
      </c>
      <c r="D49" s="55">
        <v>0</v>
      </c>
      <c r="E49" s="40">
        <v>0</v>
      </c>
      <c r="F49" s="40">
        <v>0</v>
      </c>
      <c r="G49" s="40">
        <v>0</v>
      </c>
      <c r="H49" s="56">
        <v>0</v>
      </c>
      <c r="I49" s="40">
        <v>7</v>
      </c>
      <c r="J49" s="40">
        <v>5</v>
      </c>
      <c r="K49" s="41">
        <v>0</v>
      </c>
      <c r="L49" s="53">
        <f t="shared" si="0"/>
        <v>2</v>
      </c>
      <c r="M49" s="57">
        <v>2</v>
      </c>
      <c r="N49" s="41">
        <v>2</v>
      </c>
      <c r="O49" s="41">
        <v>0</v>
      </c>
      <c r="P49" s="53">
        <f t="shared" si="1"/>
        <v>0</v>
      </c>
    </row>
    <row r="50" spans="1:16" x14ac:dyDescent="0.3">
      <c r="A50" s="52"/>
      <c r="B50" s="40">
        <v>45</v>
      </c>
      <c r="C50" s="55">
        <v>11</v>
      </c>
      <c r="D50" s="55">
        <v>0.388071</v>
      </c>
      <c r="E50" s="40">
        <v>0.388071</v>
      </c>
      <c r="F50" s="40">
        <v>0</v>
      </c>
      <c r="G50" s="40">
        <v>0</v>
      </c>
      <c r="H50" s="56">
        <v>0</v>
      </c>
      <c r="I50" s="40">
        <v>1</v>
      </c>
      <c r="J50" s="40">
        <v>1</v>
      </c>
      <c r="K50" s="41">
        <v>0</v>
      </c>
      <c r="L50" s="53">
        <f t="shared" si="0"/>
        <v>0</v>
      </c>
      <c r="M50" s="57">
        <v>0</v>
      </c>
      <c r="N50" s="41">
        <v>0</v>
      </c>
      <c r="O50" s="41">
        <v>0</v>
      </c>
      <c r="P50" s="53">
        <f t="shared" si="1"/>
        <v>0</v>
      </c>
    </row>
    <row r="51" spans="1:16" x14ac:dyDescent="0.3">
      <c r="A51" s="52"/>
      <c r="B51" s="40">
        <v>46</v>
      </c>
      <c r="C51" s="55">
        <v>0</v>
      </c>
      <c r="D51" s="55">
        <v>0</v>
      </c>
      <c r="E51" s="40">
        <v>0</v>
      </c>
      <c r="F51" s="40">
        <v>0</v>
      </c>
      <c r="G51" s="40">
        <v>0</v>
      </c>
      <c r="H51" s="56">
        <v>0</v>
      </c>
      <c r="I51" s="40">
        <v>1</v>
      </c>
      <c r="J51" s="40">
        <v>1</v>
      </c>
      <c r="K51" s="41">
        <v>0</v>
      </c>
      <c r="L51" s="53">
        <f t="shared" si="0"/>
        <v>0</v>
      </c>
      <c r="M51" s="57">
        <v>0</v>
      </c>
      <c r="N51" s="41">
        <v>0</v>
      </c>
      <c r="O51" s="41">
        <v>0</v>
      </c>
      <c r="P51" s="53">
        <f t="shared" si="1"/>
        <v>0</v>
      </c>
    </row>
    <row r="52" spans="1:16" x14ac:dyDescent="0.3">
      <c r="A52" s="52"/>
      <c r="B52" s="40">
        <v>47</v>
      </c>
      <c r="C52" s="55">
        <v>3039</v>
      </c>
      <c r="D52" s="55">
        <v>2692.4379840000001</v>
      </c>
      <c r="E52" s="40">
        <v>262.50564100000003</v>
      </c>
      <c r="F52" s="40">
        <v>2347.721806</v>
      </c>
      <c r="G52" s="40">
        <v>0</v>
      </c>
      <c r="H52" s="56">
        <v>37.690480000000001</v>
      </c>
      <c r="I52" s="40">
        <v>2354</v>
      </c>
      <c r="J52" s="40">
        <v>224</v>
      </c>
      <c r="K52" s="41">
        <v>41</v>
      </c>
      <c r="L52" s="53">
        <f t="shared" si="0"/>
        <v>2089</v>
      </c>
      <c r="M52" s="57">
        <v>2086</v>
      </c>
      <c r="N52" s="41">
        <v>195</v>
      </c>
      <c r="O52" s="41">
        <v>39</v>
      </c>
      <c r="P52" s="53">
        <f t="shared" si="1"/>
        <v>1852</v>
      </c>
    </row>
    <row r="53" spans="1:16" x14ac:dyDescent="0.3">
      <c r="A53" s="52"/>
      <c r="B53" s="40">
        <v>48</v>
      </c>
      <c r="C53" s="55">
        <v>3877</v>
      </c>
      <c r="D53" s="55">
        <v>2973.4001699999999</v>
      </c>
      <c r="E53" s="40">
        <v>1565.8852380000001</v>
      </c>
      <c r="F53" s="40">
        <v>772.70898699999998</v>
      </c>
      <c r="G53" s="40">
        <v>146.493101</v>
      </c>
      <c r="H53" s="56">
        <v>383.868403</v>
      </c>
      <c r="I53" s="40">
        <v>2290</v>
      </c>
      <c r="J53" s="40">
        <v>1220</v>
      </c>
      <c r="K53" s="41">
        <v>79</v>
      </c>
      <c r="L53" s="53">
        <f t="shared" si="0"/>
        <v>991</v>
      </c>
      <c r="M53" s="57">
        <v>1870</v>
      </c>
      <c r="N53" s="41">
        <v>969</v>
      </c>
      <c r="O53" s="41">
        <v>65</v>
      </c>
      <c r="P53" s="53">
        <f t="shared" si="1"/>
        <v>836</v>
      </c>
    </row>
    <row r="54" spans="1:16" x14ac:dyDescent="0.3">
      <c r="A54" s="52"/>
      <c r="B54" s="40">
        <v>49</v>
      </c>
      <c r="C54" s="55">
        <v>3752</v>
      </c>
      <c r="D54" s="55">
        <v>2351.9999600000001</v>
      </c>
      <c r="E54" s="40">
        <v>1324.9999909999999</v>
      </c>
      <c r="F54" s="40">
        <v>613.00017400000002</v>
      </c>
      <c r="G54" s="40">
        <v>45</v>
      </c>
      <c r="H54" s="56">
        <v>247.99989500000001</v>
      </c>
      <c r="I54" s="40">
        <v>1997</v>
      </c>
      <c r="J54" s="40">
        <v>1241</v>
      </c>
      <c r="K54" s="41">
        <v>71</v>
      </c>
      <c r="L54" s="53">
        <f t="shared" si="0"/>
        <v>685</v>
      </c>
      <c r="M54" s="57">
        <v>1552</v>
      </c>
      <c r="N54" s="41">
        <v>912</v>
      </c>
      <c r="O54" s="41">
        <v>53</v>
      </c>
      <c r="P54" s="53">
        <f t="shared" si="1"/>
        <v>587</v>
      </c>
    </row>
    <row r="55" spans="1:16" x14ac:dyDescent="0.3">
      <c r="A55" s="52"/>
      <c r="B55" s="40">
        <v>50</v>
      </c>
      <c r="C55" s="55">
        <v>3173</v>
      </c>
      <c r="D55" s="55">
        <v>1588.4336929999999</v>
      </c>
      <c r="E55" s="40">
        <v>995.22727399999997</v>
      </c>
      <c r="F55" s="40">
        <v>264.40198700000002</v>
      </c>
      <c r="G55" s="40">
        <v>56.271742000000003</v>
      </c>
      <c r="H55" s="56">
        <v>226.312928</v>
      </c>
      <c r="I55" s="40">
        <v>1196</v>
      </c>
      <c r="J55" s="40">
        <v>808</v>
      </c>
      <c r="K55" s="41">
        <v>26</v>
      </c>
      <c r="L55" s="53">
        <f t="shared" si="0"/>
        <v>362</v>
      </c>
      <c r="M55" s="57">
        <v>861</v>
      </c>
      <c r="N55" s="41">
        <v>546</v>
      </c>
      <c r="O55" s="41">
        <v>19</v>
      </c>
      <c r="P55" s="53">
        <f t="shared" si="1"/>
        <v>296</v>
      </c>
    </row>
    <row r="56" spans="1:16" x14ac:dyDescent="0.3">
      <c r="A56" s="52"/>
      <c r="B56" s="40">
        <v>51</v>
      </c>
      <c r="C56" s="55">
        <v>3647</v>
      </c>
      <c r="D56" s="55">
        <v>1639.4832180000001</v>
      </c>
      <c r="E56" s="40">
        <v>1312.4636829999999</v>
      </c>
      <c r="F56" s="40">
        <v>143.57895400000001</v>
      </c>
      <c r="G56" s="40">
        <v>51.136405000000003</v>
      </c>
      <c r="H56" s="56">
        <v>97.970257000000004</v>
      </c>
      <c r="I56" s="40">
        <v>1304</v>
      </c>
      <c r="J56" s="40">
        <v>1059</v>
      </c>
      <c r="K56" s="41">
        <v>15</v>
      </c>
      <c r="L56" s="53">
        <f t="shared" si="0"/>
        <v>230</v>
      </c>
      <c r="M56" s="57">
        <v>898</v>
      </c>
      <c r="N56" s="41">
        <v>706</v>
      </c>
      <c r="O56" s="41">
        <v>11</v>
      </c>
      <c r="P56" s="53">
        <f t="shared" si="1"/>
        <v>181</v>
      </c>
    </row>
    <row r="57" spans="1:16" x14ac:dyDescent="0.3">
      <c r="A57" s="52"/>
      <c r="B57" s="40">
        <v>52</v>
      </c>
      <c r="C57" s="55">
        <v>945</v>
      </c>
      <c r="D57" s="55">
        <v>535.08287700000005</v>
      </c>
      <c r="E57" s="40">
        <v>287.30893800000001</v>
      </c>
      <c r="F57" s="40">
        <v>116.019053</v>
      </c>
      <c r="G57" s="40">
        <v>25.591853</v>
      </c>
      <c r="H57" s="56">
        <v>86.716817000000006</v>
      </c>
      <c r="I57" s="40">
        <v>361</v>
      </c>
      <c r="J57" s="40">
        <v>219</v>
      </c>
      <c r="K57" s="41">
        <v>6</v>
      </c>
      <c r="L57" s="53">
        <f t="shared" si="0"/>
        <v>136</v>
      </c>
      <c r="M57" s="57">
        <v>263</v>
      </c>
      <c r="N57" s="41">
        <v>143</v>
      </c>
      <c r="O57" s="41">
        <v>5</v>
      </c>
      <c r="P57" s="53">
        <f t="shared" si="1"/>
        <v>115</v>
      </c>
    </row>
    <row r="58" spans="1:16" x14ac:dyDescent="0.3">
      <c r="A58" s="52"/>
      <c r="B58" s="40">
        <v>53</v>
      </c>
      <c r="C58" s="55">
        <v>1042</v>
      </c>
      <c r="D58" s="55">
        <v>293.942724</v>
      </c>
      <c r="E58" s="40">
        <v>256.738317</v>
      </c>
      <c r="F58" s="40">
        <v>22.192429000000001</v>
      </c>
      <c r="G58" s="40">
        <v>3.2820510000000001</v>
      </c>
      <c r="H58" s="56">
        <v>7.5077049999999996</v>
      </c>
      <c r="I58" s="40">
        <v>225</v>
      </c>
      <c r="J58" s="40">
        <v>187</v>
      </c>
      <c r="K58" s="41">
        <v>3</v>
      </c>
      <c r="L58" s="53">
        <f t="shared" si="0"/>
        <v>35</v>
      </c>
      <c r="M58" s="57">
        <v>147</v>
      </c>
      <c r="N58" s="41">
        <v>122</v>
      </c>
      <c r="O58" s="41">
        <v>2</v>
      </c>
      <c r="P58" s="53">
        <f t="shared" si="1"/>
        <v>23</v>
      </c>
    </row>
    <row r="59" spans="1:16" x14ac:dyDescent="0.3">
      <c r="A59" s="52"/>
      <c r="B59" s="40">
        <v>54</v>
      </c>
      <c r="C59" s="55">
        <v>663</v>
      </c>
      <c r="D59" s="55">
        <v>227.95536999999999</v>
      </c>
      <c r="E59" s="40">
        <v>102.777879</v>
      </c>
      <c r="F59" s="40">
        <v>38.466875999999999</v>
      </c>
      <c r="G59" s="40">
        <v>18.051282</v>
      </c>
      <c r="H59" s="56">
        <v>44.733407</v>
      </c>
      <c r="I59" s="40">
        <v>218</v>
      </c>
      <c r="J59" s="40">
        <v>189</v>
      </c>
      <c r="K59" s="41">
        <v>0</v>
      </c>
      <c r="L59" s="53">
        <f t="shared" si="0"/>
        <v>29</v>
      </c>
      <c r="M59" s="57">
        <v>160</v>
      </c>
      <c r="N59" s="41">
        <v>138</v>
      </c>
      <c r="O59" s="41">
        <v>0</v>
      </c>
      <c r="P59" s="53">
        <f t="shared" si="1"/>
        <v>22</v>
      </c>
    </row>
    <row r="60" spans="1:16" x14ac:dyDescent="0.3">
      <c r="A60" s="52"/>
      <c r="B60" s="40">
        <v>55</v>
      </c>
      <c r="C60" s="55">
        <v>1250</v>
      </c>
      <c r="D60" s="55">
        <v>1045.0967519999999</v>
      </c>
      <c r="E60" s="40">
        <v>78.217146</v>
      </c>
      <c r="F60" s="40">
        <v>894.57328700000005</v>
      </c>
      <c r="G60" s="40">
        <v>0</v>
      </c>
      <c r="H60" s="56">
        <v>44.354810999999998</v>
      </c>
      <c r="I60" s="40">
        <v>964</v>
      </c>
      <c r="J60" s="40">
        <v>93</v>
      </c>
      <c r="K60" s="41">
        <v>24</v>
      </c>
      <c r="L60" s="53">
        <f t="shared" si="0"/>
        <v>847</v>
      </c>
      <c r="M60" s="57">
        <v>883</v>
      </c>
      <c r="N60" s="41">
        <v>84</v>
      </c>
      <c r="O60" s="41">
        <v>24</v>
      </c>
      <c r="P60" s="53">
        <f t="shared" si="1"/>
        <v>775</v>
      </c>
    </row>
    <row r="61" spans="1:16" x14ac:dyDescent="0.3">
      <c r="A61" s="52"/>
      <c r="B61" s="40">
        <v>56</v>
      </c>
      <c r="C61" s="55">
        <v>5147</v>
      </c>
      <c r="D61" s="55">
        <v>4036.5998490000002</v>
      </c>
      <c r="E61" s="40">
        <v>1836.1148559999999</v>
      </c>
      <c r="F61" s="40">
        <v>1320.2911389999999</v>
      </c>
      <c r="G61" s="40">
        <v>210.5069</v>
      </c>
      <c r="H61" s="56">
        <v>357.13140199999998</v>
      </c>
      <c r="I61" s="40">
        <v>3115</v>
      </c>
      <c r="J61" s="40">
        <v>1402</v>
      </c>
      <c r="K61" s="41">
        <v>73</v>
      </c>
      <c r="L61" s="53">
        <f t="shared" si="0"/>
        <v>1640</v>
      </c>
      <c r="M61" s="57">
        <v>2503</v>
      </c>
      <c r="N61" s="41">
        <v>1067</v>
      </c>
      <c r="O61" s="41">
        <v>52</v>
      </c>
      <c r="P61" s="53">
        <f t="shared" si="1"/>
        <v>1384</v>
      </c>
    </row>
    <row r="62" spans="1:16" x14ac:dyDescent="0.3">
      <c r="A62" s="52"/>
      <c r="B62" s="40">
        <v>57</v>
      </c>
      <c r="C62" s="55">
        <v>5527</v>
      </c>
      <c r="D62" s="55">
        <v>3589.366477</v>
      </c>
      <c r="E62" s="40">
        <v>2145.227065</v>
      </c>
      <c r="F62" s="40">
        <v>837.62469999999996</v>
      </c>
      <c r="G62" s="40">
        <v>37.216099</v>
      </c>
      <c r="H62" s="56">
        <v>349.16071899999997</v>
      </c>
      <c r="I62" s="40">
        <v>3102</v>
      </c>
      <c r="J62" s="40">
        <v>2194</v>
      </c>
      <c r="K62" s="41">
        <v>50</v>
      </c>
      <c r="L62" s="53">
        <f t="shared" si="0"/>
        <v>858</v>
      </c>
      <c r="M62" s="57">
        <v>2367</v>
      </c>
      <c r="N62" s="41">
        <v>1604</v>
      </c>
      <c r="O62" s="41">
        <v>44</v>
      </c>
      <c r="P62" s="53">
        <f t="shared" si="1"/>
        <v>719</v>
      </c>
    </row>
    <row r="63" spans="1:16" x14ac:dyDescent="0.3">
      <c r="A63" s="52"/>
      <c r="B63" s="40">
        <v>58</v>
      </c>
      <c r="C63" s="55">
        <v>3326</v>
      </c>
      <c r="D63" s="55">
        <v>1558.462078</v>
      </c>
      <c r="E63" s="40">
        <v>1246.3627919999999</v>
      </c>
      <c r="F63" s="40">
        <v>85.475408999999999</v>
      </c>
      <c r="G63" s="40">
        <v>187.57890499999999</v>
      </c>
      <c r="H63" s="56">
        <v>12.88</v>
      </c>
      <c r="I63" s="40">
        <v>1399</v>
      </c>
      <c r="J63" s="40">
        <v>1263</v>
      </c>
      <c r="K63" s="41">
        <v>2</v>
      </c>
      <c r="L63" s="53">
        <f t="shared" si="0"/>
        <v>134</v>
      </c>
      <c r="M63" s="57">
        <v>977</v>
      </c>
      <c r="N63" s="41">
        <v>891</v>
      </c>
      <c r="O63" s="41">
        <v>1</v>
      </c>
      <c r="P63" s="53">
        <f t="shared" si="1"/>
        <v>85</v>
      </c>
    </row>
    <row r="64" spans="1:16" x14ac:dyDescent="0.3">
      <c r="A64" s="52"/>
      <c r="B64" s="40">
        <v>59</v>
      </c>
      <c r="C64" s="55">
        <v>3731</v>
      </c>
      <c r="D64" s="55">
        <v>1405.0714720000001</v>
      </c>
      <c r="E64" s="40">
        <v>1315.4206690000001</v>
      </c>
      <c r="F64" s="40">
        <v>52.812567000000001</v>
      </c>
      <c r="G64" s="40">
        <v>33</v>
      </c>
      <c r="H64" s="56">
        <v>3.8382350000000001</v>
      </c>
      <c r="I64" s="40">
        <v>1307</v>
      </c>
      <c r="J64" s="40">
        <v>1171</v>
      </c>
      <c r="K64" s="41">
        <v>2</v>
      </c>
      <c r="L64" s="53">
        <f t="shared" si="0"/>
        <v>134</v>
      </c>
      <c r="M64" s="57">
        <v>895</v>
      </c>
      <c r="N64" s="41">
        <v>793</v>
      </c>
      <c r="O64" s="41">
        <v>2</v>
      </c>
      <c r="P64" s="53">
        <f t="shared" si="1"/>
        <v>100</v>
      </c>
    </row>
    <row r="65" spans="1:16" x14ac:dyDescent="0.3">
      <c r="A65" s="52"/>
      <c r="B65" s="40">
        <v>60</v>
      </c>
      <c r="C65" s="55">
        <v>1421</v>
      </c>
      <c r="D65" s="55">
        <v>534.09227299999998</v>
      </c>
      <c r="E65" s="40">
        <v>504.70989100000003</v>
      </c>
      <c r="F65" s="40">
        <v>22.750029000000001</v>
      </c>
      <c r="G65" s="40">
        <v>2</v>
      </c>
      <c r="H65" s="56">
        <v>4.6323530000000002</v>
      </c>
      <c r="I65" s="40">
        <v>448</v>
      </c>
      <c r="J65" s="40">
        <v>406</v>
      </c>
      <c r="K65" s="41">
        <v>1</v>
      </c>
      <c r="L65" s="53">
        <f t="shared" si="0"/>
        <v>41</v>
      </c>
      <c r="M65" s="57">
        <v>307</v>
      </c>
      <c r="N65" s="41">
        <v>282</v>
      </c>
      <c r="O65" s="41">
        <v>1</v>
      </c>
      <c r="P65" s="53">
        <f t="shared" si="1"/>
        <v>24</v>
      </c>
    </row>
    <row r="66" spans="1:16" x14ac:dyDescent="0.3">
      <c r="A66" s="52"/>
      <c r="B66" s="40">
        <v>61</v>
      </c>
      <c r="C66" s="55">
        <v>1466</v>
      </c>
      <c r="D66" s="55">
        <v>620.70025599999997</v>
      </c>
      <c r="E66" s="40">
        <v>553.29260999999997</v>
      </c>
      <c r="F66" s="40">
        <v>25.104814000000001</v>
      </c>
      <c r="G66" s="40">
        <v>33.066642000000002</v>
      </c>
      <c r="H66" s="56">
        <v>2.96</v>
      </c>
      <c r="I66" s="40">
        <v>620</v>
      </c>
      <c r="J66" s="40">
        <v>563</v>
      </c>
      <c r="K66" s="41">
        <v>1</v>
      </c>
      <c r="L66" s="53">
        <f t="shared" si="0"/>
        <v>56</v>
      </c>
      <c r="M66" s="57">
        <v>421</v>
      </c>
      <c r="N66" s="41">
        <v>389</v>
      </c>
      <c r="O66" s="41">
        <v>1</v>
      </c>
      <c r="P66" s="53">
        <f t="shared" si="1"/>
        <v>31</v>
      </c>
    </row>
    <row r="67" spans="1:16" x14ac:dyDescent="0.3">
      <c r="A67" s="52"/>
      <c r="B67" s="40">
        <v>62</v>
      </c>
      <c r="C67" s="55">
        <v>1722</v>
      </c>
      <c r="D67" s="55">
        <v>426.44644799999998</v>
      </c>
      <c r="E67" s="40">
        <v>388.40954599999998</v>
      </c>
      <c r="F67" s="40">
        <v>3.8044159999999998</v>
      </c>
      <c r="G67" s="40">
        <v>26.256411</v>
      </c>
      <c r="H67" s="56">
        <v>3.7538520000000002</v>
      </c>
      <c r="I67" s="40">
        <v>356</v>
      </c>
      <c r="J67" s="40">
        <v>307</v>
      </c>
      <c r="K67" s="41">
        <v>2</v>
      </c>
      <c r="L67" s="53">
        <f t="shared" si="0"/>
        <v>47</v>
      </c>
      <c r="M67" s="57">
        <v>228</v>
      </c>
      <c r="N67" s="41">
        <v>196</v>
      </c>
      <c r="O67" s="41">
        <v>2</v>
      </c>
      <c r="P67" s="53">
        <f t="shared" si="1"/>
        <v>30</v>
      </c>
    </row>
    <row r="68" spans="1:16" x14ac:dyDescent="0.3">
      <c r="A68" s="52"/>
      <c r="B68" s="40">
        <v>63</v>
      </c>
      <c r="C68" s="55">
        <v>70</v>
      </c>
      <c r="D68" s="55">
        <v>17.671657</v>
      </c>
      <c r="E68" s="40">
        <v>11.616656000000001</v>
      </c>
      <c r="F68" s="40">
        <v>2.5364800000000001</v>
      </c>
      <c r="G68" s="40">
        <v>0.54700899999999997</v>
      </c>
      <c r="H68" s="56">
        <v>1.5641050000000001</v>
      </c>
      <c r="I68" s="40">
        <v>26</v>
      </c>
      <c r="J68" s="40">
        <v>10</v>
      </c>
      <c r="K68" s="41">
        <v>1</v>
      </c>
      <c r="L68" s="53">
        <f t="shared" si="0"/>
        <v>15</v>
      </c>
      <c r="M68" s="57">
        <v>18</v>
      </c>
      <c r="N68" s="41">
        <v>8</v>
      </c>
      <c r="O68" s="41">
        <v>1</v>
      </c>
      <c r="P68" s="53">
        <f t="shared" si="1"/>
        <v>9</v>
      </c>
    </row>
    <row r="69" spans="1:16" x14ac:dyDescent="0.3">
      <c r="A69" s="52"/>
      <c r="B69" s="40">
        <v>64</v>
      </c>
      <c r="C69" s="55">
        <v>6368</v>
      </c>
      <c r="D69" s="55">
        <v>3395.3866330000001</v>
      </c>
      <c r="E69" s="40">
        <v>2565.3668969999999</v>
      </c>
      <c r="F69" s="40">
        <v>286.25087200000002</v>
      </c>
      <c r="G69" s="40">
        <v>66.666664999999995</v>
      </c>
      <c r="H69" s="56">
        <v>460.10219799999999</v>
      </c>
      <c r="I69" s="40">
        <v>2626</v>
      </c>
      <c r="J69" s="40">
        <v>2223</v>
      </c>
      <c r="K69" s="41">
        <v>27</v>
      </c>
      <c r="L69" s="53">
        <f t="shared" si="0"/>
        <v>376</v>
      </c>
      <c r="M69" s="57">
        <v>1877</v>
      </c>
      <c r="N69" s="41">
        <v>1578</v>
      </c>
      <c r="O69" s="41">
        <v>22</v>
      </c>
      <c r="P69" s="53">
        <f t="shared" si="1"/>
        <v>277</v>
      </c>
    </row>
    <row r="70" spans="1:16" x14ac:dyDescent="0.3">
      <c r="A70" s="52"/>
      <c r="B70" s="40">
        <v>65</v>
      </c>
      <c r="C70" s="55">
        <v>423</v>
      </c>
      <c r="D70" s="55">
        <v>381.367007</v>
      </c>
      <c r="E70" s="40">
        <v>24.350619999999999</v>
      </c>
      <c r="F70" s="40">
        <v>349.78123799999997</v>
      </c>
      <c r="G70" s="40">
        <v>0</v>
      </c>
      <c r="H70" s="56">
        <v>5.5909420000000001</v>
      </c>
      <c r="I70" s="40">
        <v>386</v>
      </c>
      <c r="J70" s="40">
        <v>13</v>
      </c>
      <c r="K70" s="41">
        <v>5</v>
      </c>
      <c r="L70" s="53">
        <f t="shared" si="0"/>
        <v>368</v>
      </c>
      <c r="M70" s="57">
        <v>354</v>
      </c>
      <c r="N70" s="41">
        <v>13</v>
      </c>
      <c r="O70" s="41">
        <v>4</v>
      </c>
      <c r="P70" s="53">
        <f t="shared" si="1"/>
        <v>337</v>
      </c>
    </row>
    <row r="71" spans="1:16" x14ac:dyDescent="0.3">
      <c r="A71" s="52"/>
      <c r="B71" s="40">
        <v>66</v>
      </c>
      <c r="C71" s="55">
        <v>734</v>
      </c>
      <c r="D71" s="55">
        <v>654.53359599999999</v>
      </c>
      <c r="E71" s="40">
        <v>39.846469999999997</v>
      </c>
      <c r="F71" s="40">
        <v>595.35036200000002</v>
      </c>
      <c r="G71" s="40">
        <v>0</v>
      </c>
      <c r="H71" s="56">
        <v>7.8273200000000003</v>
      </c>
      <c r="I71" s="40">
        <v>619</v>
      </c>
      <c r="J71" s="40">
        <v>34</v>
      </c>
      <c r="K71" s="41">
        <v>11</v>
      </c>
      <c r="L71" s="53">
        <f t="shared" ref="L71:L110" si="2">I71-J71-K71</f>
        <v>574</v>
      </c>
      <c r="M71" s="57">
        <v>556</v>
      </c>
      <c r="N71" s="41">
        <v>28</v>
      </c>
      <c r="O71" s="41">
        <v>9</v>
      </c>
      <c r="P71" s="53">
        <f t="shared" si="1"/>
        <v>519</v>
      </c>
    </row>
    <row r="72" spans="1:16" x14ac:dyDescent="0.3">
      <c r="A72" s="52"/>
      <c r="B72" s="40">
        <v>67</v>
      </c>
      <c r="C72" s="55">
        <v>675</v>
      </c>
      <c r="D72" s="55">
        <v>581.05349000000001</v>
      </c>
      <c r="E72" s="40">
        <v>45.749651999999998</v>
      </c>
      <c r="F72" s="40">
        <v>499.39270499999998</v>
      </c>
      <c r="G72" s="40">
        <v>0</v>
      </c>
      <c r="H72" s="56">
        <v>14.536451</v>
      </c>
      <c r="I72" s="40">
        <v>545</v>
      </c>
      <c r="J72" s="40">
        <v>25</v>
      </c>
      <c r="K72" s="41">
        <v>15</v>
      </c>
      <c r="L72" s="53">
        <f t="shared" si="2"/>
        <v>505</v>
      </c>
      <c r="M72" s="57">
        <v>498</v>
      </c>
      <c r="N72" s="41">
        <v>23</v>
      </c>
      <c r="O72" s="41">
        <v>15</v>
      </c>
      <c r="P72" s="53">
        <f t="shared" si="1"/>
        <v>460</v>
      </c>
    </row>
    <row r="73" spans="1:16" x14ac:dyDescent="0.3">
      <c r="A73" s="52"/>
      <c r="B73" s="40">
        <v>68</v>
      </c>
      <c r="C73" s="55">
        <v>3116</v>
      </c>
      <c r="D73" s="55">
        <v>1470.5394369999999</v>
      </c>
      <c r="E73" s="40">
        <v>1090.6372120000001</v>
      </c>
      <c r="F73" s="40">
        <v>112.52459</v>
      </c>
      <c r="G73" s="40">
        <v>190.42101</v>
      </c>
      <c r="H73" s="56">
        <v>29.12</v>
      </c>
      <c r="I73" s="40">
        <v>1352</v>
      </c>
      <c r="J73" s="40">
        <v>1167</v>
      </c>
      <c r="K73" s="41">
        <v>13</v>
      </c>
      <c r="L73" s="53">
        <f t="shared" si="2"/>
        <v>172</v>
      </c>
      <c r="M73" s="57">
        <v>916</v>
      </c>
      <c r="N73" s="41">
        <v>776</v>
      </c>
      <c r="O73" s="41">
        <v>9</v>
      </c>
      <c r="P73" s="53">
        <f t="shared" si="1"/>
        <v>131</v>
      </c>
    </row>
    <row r="74" spans="1:16" x14ac:dyDescent="0.3">
      <c r="A74" s="52"/>
      <c r="B74" s="40">
        <v>69</v>
      </c>
      <c r="C74" s="55">
        <v>2200</v>
      </c>
      <c r="D74" s="55">
        <v>949.64102100000002</v>
      </c>
      <c r="E74" s="40">
        <v>778.71626500000002</v>
      </c>
      <c r="F74" s="40">
        <v>67.824742000000001</v>
      </c>
      <c r="G74" s="40">
        <v>82.000005000000002</v>
      </c>
      <c r="H74" s="56">
        <v>17.100000000000001</v>
      </c>
      <c r="I74" s="40">
        <v>666</v>
      </c>
      <c r="J74" s="40">
        <v>562</v>
      </c>
      <c r="K74" s="41">
        <v>2</v>
      </c>
      <c r="L74" s="53">
        <f t="shared" si="2"/>
        <v>102</v>
      </c>
      <c r="M74" s="57">
        <v>462</v>
      </c>
      <c r="N74" s="41">
        <v>390</v>
      </c>
      <c r="O74" s="41">
        <v>2</v>
      </c>
      <c r="P74" s="53">
        <f t="shared" si="1"/>
        <v>70</v>
      </c>
    </row>
    <row r="75" spans="1:16" x14ac:dyDescent="0.3">
      <c r="A75" s="52"/>
      <c r="B75" s="40">
        <v>70</v>
      </c>
      <c r="C75" s="55">
        <v>874</v>
      </c>
      <c r="D75" s="55">
        <v>347.195494</v>
      </c>
      <c r="E75" s="40">
        <v>317.15342199999998</v>
      </c>
      <c r="F75" s="40">
        <v>26.612658</v>
      </c>
      <c r="G75" s="40">
        <v>0</v>
      </c>
      <c r="H75" s="56">
        <v>2.4294120000000001</v>
      </c>
      <c r="I75" s="40">
        <v>323</v>
      </c>
      <c r="J75" s="40">
        <v>281</v>
      </c>
      <c r="K75" s="41">
        <v>0</v>
      </c>
      <c r="L75" s="53">
        <f t="shared" si="2"/>
        <v>42</v>
      </c>
      <c r="M75" s="57">
        <v>227</v>
      </c>
      <c r="N75" s="41">
        <v>196</v>
      </c>
      <c r="O75" s="41">
        <v>0</v>
      </c>
      <c r="P75" s="53">
        <f t="shared" si="1"/>
        <v>31</v>
      </c>
    </row>
    <row r="76" spans="1:16" x14ac:dyDescent="0.3">
      <c r="A76" s="52"/>
      <c r="B76" s="40">
        <v>71</v>
      </c>
      <c r="C76" s="55">
        <v>2504</v>
      </c>
      <c r="D76" s="55">
        <v>1045.942634</v>
      </c>
      <c r="E76" s="40">
        <v>885.04442300000005</v>
      </c>
      <c r="F76" s="40">
        <v>76.089799999999997</v>
      </c>
      <c r="G76" s="40">
        <v>20.423528999999998</v>
      </c>
      <c r="H76" s="56">
        <v>43.165847999999997</v>
      </c>
      <c r="I76" s="40">
        <v>987</v>
      </c>
      <c r="J76" s="40">
        <v>883</v>
      </c>
      <c r="K76" s="41">
        <v>4</v>
      </c>
      <c r="L76" s="53">
        <f t="shared" si="2"/>
        <v>100</v>
      </c>
      <c r="M76" s="57">
        <v>642</v>
      </c>
      <c r="N76" s="41">
        <v>570</v>
      </c>
      <c r="O76" s="41">
        <v>2</v>
      </c>
      <c r="P76" s="53">
        <f t="shared" si="1"/>
        <v>70</v>
      </c>
    </row>
    <row r="77" spans="1:16" x14ac:dyDescent="0.3">
      <c r="A77" s="52"/>
      <c r="B77" s="40">
        <v>72</v>
      </c>
      <c r="C77" s="55">
        <v>2421</v>
      </c>
      <c r="D77" s="55">
        <v>1002.141777</v>
      </c>
      <c r="E77" s="40">
        <v>820.03595700000005</v>
      </c>
      <c r="F77" s="40">
        <v>79.957521999999997</v>
      </c>
      <c r="G77" s="40">
        <v>19.450989</v>
      </c>
      <c r="H77" s="56">
        <v>63.192562000000002</v>
      </c>
      <c r="I77" s="40">
        <v>821</v>
      </c>
      <c r="J77" s="40">
        <v>710</v>
      </c>
      <c r="K77" s="41">
        <v>9</v>
      </c>
      <c r="L77" s="53">
        <f t="shared" si="2"/>
        <v>102</v>
      </c>
      <c r="M77" s="57">
        <v>560</v>
      </c>
      <c r="N77" s="41">
        <v>472</v>
      </c>
      <c r="O77" s="41">
        <v>5</v>
      </c>
      <c r="P77" s="53">
        <f t="shared" si="1"/>
        <v>83</v>
      </c>
    </row>
    <row r="78" spans="1:16" x14ac:dyDescent="0.3">
      <c r="A78" s="52"/>
      <c r="B78" s="40">
        <v>73</v>
      </c>
      <c r="C78" s="55">
        <v>658</v>
      </c>
      <c r="D78" s="55">
        <v>426.21530999999999</v>
      </c>
      <c r="E78" s="40">
        <v>110.62698899999999</v>
      </c>
      <c r="F78" s="40">
        <v>40.847866000000003</v>
      </c>
      <c r="G78" s="40">
        <v>51.058847</v>
      </c>
      <c r="H78" s="56">
        <v>223.68160900000001</v>
      </c>
      <c r="I78" s="40">
        <v>365</v>
      </c>
      <c r="J78" s="40">
        <v>219</v>
      </c>
      <c r="K78" s="41">
        <v>7</v>
      </c>
      <c r="L78" s="53">
        <f t="shared" si="2"/>
        <v>139</v>
      </c>
      <c r="M78" s="57">
        <v>289</v>
      </c>
      <c r="N78" s="41">
        <v>166</v>
      </c>
      <c r="O78" s="41">
        <v>6</v>
      </c>
      <c r="P78" s="53">
        <f t="shared" si="1"/>
        <v>117</v>
      </c>
    </row>
    <row r="79" spans="1:16" x14ac:dyDescent="0.3">
      <c r="A79" s="52"/>
      <c r="B79" s="40">
        <v>74</v>
      </c>
      <c r="C79" s="55">
        <v>1421</v>
      </c>
      <c r="D79" s="55">
        <v>1410.1060050000001</v>
      </c>
      <c r="E79" s="40">
        <v>283.738811</v>
      </c>
      <c r="F79" s="40">
        <v>1005.34302</v>
      </c>
      <c r="G79" s="40">
        <v>45.658535000000001</v>
      </c>
      <c r="H79" s="56">
        <v>25.820121</v>
      </c>
      <c r="I79" s="40">
        <v>1015</v>
      </c>
      <c r="J79" s="40">
        <v>129</v>
      </c>
      <c r="K79" s="41">
        <v>11</v>
      </c>
      <c r="L79" s="53">
        <f t="shared" si="2"/>
        <v>875</v>
      </c>
      <c r="M79" s="57">
        <v>847</v>
      </c>
      <c r="N79" s="41">
        <v>97</v>
      </c>
      <c r="O79" s="41">
        <v>9</v>
      </c>
      <c r="P79" s="53">
        <f t="shared" si="1"/>
        <v>741</v>
      </c>
    </row>
    <row r="80" spans="1:16" x14ac:dyDescent="0.3">
      <c r="A80" s="52"/>
      <c r="B80" s="40">
        <v>75</v>
      </c>
      <c r="C80" s="55">
        <v>3345</v>
      </c>
      <c r="D80" s="55">
        <v>1759.436809</v>
      </c>
      <c r="E80" s="40">
        <v>1292.9579759999999</v>
      </c>
      <c r="F80" s="40">
        <v>303.73981900000001</v>
      </c>
      <c r="G80" s="40">
        <v>29.892859000000001</v>
      </c>
      <c r="H80" s="56">
        <v>73.846155999999993</v>
      </c>
      <c r="I80" s="40">
        <v>1593</v>
      </c>
      <c r="J80" s="40">
        <v>1285</v>
      </c>
      <c r="K80" s="41">
        <v>11</v>
      </c>
      <c r="L80" s="53">
        <f t="shared" si="2"/>
        <v>297</v>
      </c>
      <c r="M80" s="57">
        <v>1173</v>
      </c>
      <c r="N80" s="41">
        <v>937</v>
      </c>
      <c r="O80" s="41">
        <v>9</v>
      </c>
      <c r="P80" s="53">
        <f t="shared" si="1"/>
        <v>227</v>
      </c>
    </row>
    <row r="81" spans="1:16" x14ac:dyDescent="0.3">
      <c r="A81" s="52"/>
      <c r="B81" s="40">
        <v>76</v>
      </c>
      <c r="C81" s="55">
        <v>3124</v>
      </c>
      <c r="D81" s="55">
        <v>1586.185123</v>
      </c>
      <c r="E81" s="40">
        <v>1248.1630520000001</v>
      </c>
      <c r="F81" s="40">
        <v>144.14084800000001</v>
      </c>
      <c r="G81" s="40">
        <v>93.085716000000005</v>
      </c>
      <c r="H81" s="56">
        <v>54.366891000000003</v>
      </c>
      <c r="I81" s="40">
        <v>1277</v>
      </c>
      <c r="J81" s="40">
        <v>1083</v>
      </c>
      <c r="K81" s="41">
        <v>5</v>
      </c>
      <c r="L81" s="53">
        <f t="shared" si="2"/>
        <v>189</v>
      </c>
      <c r="M81" s="57">
        <v>862</v>
      </c>
      <c r="N81" s="41">
        <v>730</v>
      </c>
      <c r="O81" s="41">
        <v>1</v>
      </c>
      <c r="P81" s="53">
        <f t="shared" si="1"/>
        <v>131</v>
      </c>
    </row>
    <row r="82" spans="1:16" x14ac:dyDescent="0.3">
      <c r="A82" s="52"/>
      <c r="B82" s="40">
        <v>77</v>
      </c>
      <c r="C82" s="55">
        <v>1533</v>
      </c>
      <c r="D82" s="55">
        <v>823.93034299999999</v>
      </c>
      <c r="E82" s="40">
        <v>614.54100800000003</v>
      </c>
      <c r="F82" s="40">
        <v>113.97183099999999</v>
      </c>
      <c r="G82" s="40">
        <v>41.371428999999999</v>
      </c>
      <c r="H82" s="56">
        <v>26.903203000000001</v>
      </c>
      <c r="I82" s="40">
        <v>545</v>
      </c>
      <c r="J82" s="40">
        <v>460</v>
      </c>
      <c r="K82" s="41">
        <v>4</v>
      </c>
      <c r="L82" s="53">
        <f t="shared" si="2"/>
        <v>81</v>
      </c>
      <c r="M82" s="57">
        <v>383</v>
      </c>
      <c r="N82" s="41">
        <v>315</v>
      </c>
      <c r="O82" s="41">
        <v>3</v>
      </c>
      <c r="P82" s="53">
        <f t="shared" si="1"/>
        <v>65</v>
      </c>
    </row>
    <row r="83" spans="1:16" x14ac:dyDescent="0.3">
      <c r="A83" s="52"/>
      <c r="B83" s="40">
        <v>78</v>
      </c>
      <c r="C83" s="55">
        <v>2220</v>
      </c>
      <c r="D83" s="55">
        <v>1123.3918739999999</v>
      </c>
      <c r="E83" s="40">
        <v>923.68103099999996</v>
      </c>
      <c r="F83" s="40">
        <v>71.760126</v>
      </c>
      <c r="G83" s="40">
        <v>47.414634999999997</v>
      </c>
      <c r="H83" s="56">
        <v>44.536031000000001</v>
      </c>
      <c r="I83" s="40">
        <v>932</v>
      </c>
      <c r="J83" s="40">
        <v>841</v>
      </c>
      <c r="K83" s="41">
        <v>9</v>
      </c>
      <c r="L83" s="53">
        <f t="shared" si="2"/>
        <v>82</v>
      </c>
      <c r="M83" s="57">
        <v>636</v>
      </c>
      <c r="N83" s="41">
        <v>565</v>
      </c>
      <c r="O83" s="41">
        <v>8</v>
      </c>
      <c r="P83" s="53">
        <f t="shared" si="1"/>
        <v>63</v>
      </c>
    </row>
    <row r="84" spans="1:16" x14ac:dyDescent="0.3">
      <c r="A84" s="52"/>
      <c r="B84" s="40">
        <v>79</v>
      </c>
      <c r="C84" s="55">
        <v>1508</v>
      </c>
      <c r="D84" s="55">
        <v>759.60996399999999</v>
      </c>
      <c r="E84" s="40">
        <v>647.18220399999996</v>
      </c>
      <c r="F84" s="40">
        <v>59.043140999999999</v>
      </c>
      <c r="G84" s="40">
        <v>10.536585000000001</v>
      </c>
      <c r="H84" s="56">
        <v>39.848030000000001</v>
      </c>
      <c r="I84" s="40">
        <v>581</v>
      </c>
      <c r="J84" s="40">
        <v>517</v>
      </c>
      <c r="K84" s="41">
        <v>2</v>
      </c>
      <c r="L84" s="53">
        <f t="shared" si="2"/>
        <v>62</v>
      </c>
      <c r="M84" s="57">
        <v>399</v>
      </c>
      <c r="N84" s="41">
        <v>353</v>
      </c>
      <c r="O84" s="41">
        <v>2</v>
      </c>
      <c r="P84" s="53">
        <f t="shared" si="1"/>
        <v>44</v>
      </c>
    </row>
    <row r="85" spans="1:16" x14ac:dyDescent="0.3">
      <c r="A85" s="52"/>
      <c r="B85" s="40">
        <v>80</v>
      </c>
      <c r="C85" s="55">
        <v>1431</v>
      </c>
      <c r="D85" s="55">
        <v>941.41384500000004</v>
      </c>
      <c r="E85" s="40">
        <v>624.16920600000003</v>
      </c>
      <c r="F85" s="40">
        <v>80.941176999999996</v>
      </c>
      <c r="G85" s="40">
        <v>13.529412000000001</v>
      </c>
      <c r="H85" s="56">
        <v>218.283141</v>
      </c>
      <c r="I85" s="40">
        <v>648</v>
      </c>
      <c r="J85" s="40">
        <v>513</v>
      </c>
      <c r="K85" s="41">
        <v>10</v>
      </c>
      <c r="L85" s="53">
        <f t="shared" si="2"/>
        <v>125</v>
      </c>
      <c r="M85" s="57">
        <v>461</v>
      </c>
      <c r="N85" s="41">
        <v>361</v>
      </c>
      <c r="O85" s="41">
        <v>9</v>
      </c>
      <c r="P85" s="53">
        <f t="shared" si="1"/>
        <v>91</v>
      </c>
    </row>
    <row r="86" spans="1:16" x14ac:dyDescent="0.3">
      <c r="A86" s="52"/>
      <c r="B86" s="40">
        <v>81</v>
      </c>
      <c r="C86" s="55">
        <v>0</v>
      </c>
      <c r="D86" s="55">
        <v>0</v>
      </c>
      <c r="E86" s="40">
        <v>0</v>
      </c>
      <c r="F86" s="40">
        <v>0</v>
      </c>
      <c r="G86" s="40">
        <v>0</v>
      </c>
      <c r="H86" s="56">
        <v>0</v>
      </c>
      <c r="I86" s="40">
        <v>0</v>
      </c>
      <c r="J86" s="40">
        <v>0</v>
      </c>
      <c r="K86" s="41">
        <v>0</v>
      </c>
      <c r="L86" s="53">
        <f t="shared" si="2"/>
        <v>0</v>
      </c>
      <c r="M86" s="57">
        <v>0</v>
      </c>
      <c r="N86" s="41">
        <v>0</v>
      </c>
      <c r="O86" s="41">
        <v>0</v>
      </c>
      <c r="P86" s="53">
        <f t="shared" si="1"/>
        <v>0</v>
      </c>
    </row>
    <row r="87" spans="1:16" x14ac:dyDescent="0.3">
      <c r="A87" s="52"/>
      <c r="B87" s="40">
        <v>82</v>
      </c>
      <c r="C87" s="55">
        <v>1677</v>
      </c>
      <c r="D87" s="55">
        <v>805.33262300000001</v>
      </c>
      <c r="E87" s="40">
        <v>559.67717400000004</v>
      </c>
      <c r="F87" s="40">
        <v>71.424000000000007</v>
      </c>
      <c r="G87" s="40">
        <v>58.333334000000001</v>
      </c>
      <c r="H87" s="56">
        <v>79.898115000000004</v>
      </c>
      <c r="I87" s="40">
        <v>777</v>
      </c>
      <c r="J87" s="40">
        <v>640</v>
      </c>
      <c r="K87" s="41">
        <v>9</v>
      </c>
      <c r="L87" s="53">
        <f t="shared" si="2"/>
        <v>128</v>
      </c>
      <c r="M87" s="57">
        <v>578</v>
      </c>
      <c r="N87" s="41">
        <v>466</v>
      </c>
      <c r="O87" s="41">
        <v>7</v>
      </c>
      <c r="P87" s="53">
        <f t="shared" si="1"/>
        <v>105</v>
      </c>
    </row>
    <row r="88" spans="1:16" x14ac:dyDescent="0.3">
      <c r="A88" s="52"/>
      <c r="B88" s="40">
        <v>83</v>
      </c>
      <c r="C88" s="55">
        <v>1627</v>
      </c>
      <c r="D88" s="55">
        <v>942.74649099999999</v>
      </c>
      <c r="E88" s="40">
        <v>527.544172</v>
      </c>
      <c r="F88" s="40">
        <v>304.50368400000002</v>
      </c>
      <c r="G88" s="40">
        <v>43.012309999999999</v>
      </c>
      <c r="H88" s="56">
        <v>59.530158</v>
      </c>
      <c r="I88" s="40">
        <v>756</v>
      </c>
      <c r="J88" s="40">
        <v>471</v>
      </c>
      <c r="K88" s="41">
        <v>10</v>
      </c>
      <c r="L88" s="53">
        <f t="shared" si="2"/>
        <v>275</v>
      </c>
      <c r="M88" s="57">
        <v>584</v>
      </c>
      <c r="N88" s="41">
        <v>322</v>
      </c>
      <c r="O88" s="41">
        <v>9</v>
      </c>
      <c r="P88" s="53">
        <f t="shared" si="1"/>
        <v>253</v>
      </c>
    </row>
    <row r="89" spans="1:16" x14ac:dyDescent="0.3">
      <c r="A89" s="52"/>
      <c r="B89" s="40">
        <v>84</v>
      </c>
      <c r="C89" s="55">
        <v>884</v>
      </c>
      <c r="D89" s="55">
        <v>543.62937099999999</v>
      </c>
      <c r="E89" s="40">
        <v>378.42834699999997</v>
      </c>
      <c r="F89" s="40">
        <v>76.982376000000002</v>
      </c>
      <c r="G89" s="40">
        <v>32.740881999999999</v>
      </c>
      <c r="H89" s="56">
        <v>46.501823999999999</v>
      </c>
      <c r="I89" s="40">
        <v>356</v>
      </c>
      <c r="J89" s="40">
        <v>282</v>
      </c>
      <c r="K89" s="41">
        <v>5</v>
      </c>
      <c r="L89" s="53">
        <f t="shared" si="2"/>
        <v>69</v>
      </c>
      <c r="M89" s="57">
        <v>258</v>
      </c>
      <c r="N89" s="41">
        <v>200</v>
      </c>
      <c r="O89" s="41">
        <v>5</v>
      </c>
      <c r="P89" s="53">
        <f t="shared" si="1"/>
        <v>53</v>
      </c>
    </row>
    <row r="90" spans="1:16" x14ac:dyDescent="0.3">
      <c r="A90" s="52"/>
      <c r="B90" s="40">
        <v>85</v>
      </c>
      <c r="C90" s="55">
        <v>1254</v>
      </c>
      <c r="D90" s="55">
        <v>632.17711399999996</v>
      </c>
      <c r="E90" s="40">
        <v>355.54099100000002</v>
      </c>
      <c r="F90" s="40">
        <v>153.65867900000001</v>
      </c>
      <c r="G90" s="40">
        <v>48</v>
      </c>
      <c r="H90" s="56">
        <v>25.263157</v>
      </c>
      <c r="I90" s="40">
        <v>480</v>
      </c>
      <c r="J90" s="40">
        <v>407</v>
      </c>
      <c r="K90" s="41">
        <v>0</v>
      </c>
      <c r="L90" s="53">
        <f t="shared" si="2"/>
        <v>73</v>
      </c>
      <c r="M90" s="57">
        <v>341</v>
      </c>
      <c r="N90" s="41">
        <v>280</v>
      </c>
      <c r="O90" s="41">
        <v>0</v>
      </c>
      <c r="P90" s="53">
        <f t="shared" si="1"/>
        <v>61</v>
      </c>
    </row>
    <row r="91" spans="1:16" x14ac:dyDescent="0.3">
      <c r="A91" s="52"/>
      <c r="B91" s="40">
        <v>86</v>
      </c>
      <c r="C91" s="55">
        <v>1168</v>
      </c>
      <c r="D91" s="55">
        <v>715.14426500000002</v>
      </c>
      <c r="E91" s="40">
        <v>486.931871</v>
      </c>
      <c r="F91" s="40">
        <v>138.28825800000001</v>
      </c>
      <c r="G91" s="40">
        <v>37.307144000000001</v>
      </c>
      <c r="H91" s="56">
        <v>26.331249</v>
      </c>
      <c r="I91" s="40">
        <v>587</v>
      </c>
      <c r="J91" s="40">
        <v>475</v>
      </c>
      <c r="K91" s="41">
        <v>1</v>
      </c>
      <c r="L91" s="53">
        <f t="shared" si="2"/>
        <v>111</v>
      </c>
      <c r="M91" s="57">
        <v>435</v>
      </c>
      <c r="N91" s="41">
        <v>338</v>
      </c>
      <c r="O91" s="41">
        <v>1</v>
      </c>
      <c r="P91" s="53">
        <f t="shared" si="1"/>
        <v>96</v>
      </c>
    </row>
    <row r="92" spans="1:16" x14ac:dyDescent="0.3">
      <c r="A92" s="52"/>
      <c r="B92" s="40">
        <v>87</v>
      </c>
      <c r="C92" s="55">
        <v>890</v>
      </c>
      <c r="D92" s="55">
        <v>504.30375800000002</v>
      </c>
      <c r="E92" s="40">
        <v>347.40648299999998</v>
      </c>
      <c r="F92" s="40">
        <v>93.859155999999999</v>
      </c>
      <c r="G92" s="40">
        <v>10.342857</v>
      </c>
      <c r="H92" s="56">
        <v>37.552390000000003</v>
      </c>
      <c r="I92" s="40">
        <v>380</v>
      </c>
      <c r="J92" s="40">
        <v>321</v>
      </c>
      <c r="K92" s="41">
        <v>3</v>
      </c>
      <c r="L92" s="53">
        <f t="shared" si="2"/>
        <v>56</v>
      </c>
      <c r="M92" s="57">
        <v>266</v>
      </c>
      <c r="N92" s="41">
        <v>219</v>
      </c>
      <c r="O92" s="41">
        <v>3</v>
      </c>
      <c r="P92" s="53">
        <f t="shared" si="1"/>
        <v>44</v>
      </c>
    </row>
    <row r="93" spans="1:16" x14ac:dyDescent="0.3">
      <c r="A93" s="52"/>
      <c r="B93" s="40">
        <v>88</v>
      </c>
      <c r="C93" s="55">
        <v>882</v>
      </c>
      <c r="D93" s="55">
        <v>525.01807599999995</v>
      </c>
      <c r="E93" s="40">
        <v>296.12954400000001</v>
      </c>
      <c r="F93" s="40">
        <v>124.220341</v>
      </c>
      <c r="G93" s="40">
        <v>15.634131999999999</v>
      </c>
      <c r="H93" s="56">
        <v>78.074050999999997</v>
      </c>
      <c r="I93" s="40">
        <v>364</v>
      </c>
      <c r="J93" s="40">
        <v>219</v>
      </c>
      <c r="K93" s="41">
        <v>3</v>
      </c>
      <c r="L93" s="53">
        <f t="shared" si="2"/>
        <v>142</v>
      </c>
      <c r="M93" s="57">
        <v>300</v>
      </c>
      <c r="N93" s="41">
        <v>171</v>
      </c>
      <c r="O93" s="41">
        <v>3</v>
      </c>
      <c r="P93" s="53">
        <f t="shared" si="1"/>
        <v>126</v>
      </c>
    </row>
    <row r="94" spans="1:16" x14ac:dyDescent="0.3">
      <c r="A94" s="52"/>
      <c r="B94" s="40">
        <v>89</v>
      </c>
      <c r="C94" s="55">
        <v>1938</v>
      </c>
      <c r="D94" s="55">
        <v>1082.2506109999999</v>
      </c>
      <c r="E94" s="40">
        <v>780.38601600000004</v>
      </c>
      <c r="F94" s="40">
        <v>86.293823000000003</v>
      </c>
      <c r="G94" s="40">
        <v>47.414631999999997</v>
      </c>
      <c r="H94" s="56">
        <v>144.15610699999999</v>
      </c>
      <c r="I94" s="40">
        <v>869</v>
      </c>
      <c r="J94" s="40">
        <v>726</v>
      </c>
      <c r="K94" s="41">
        <v>14</v>
      </c>
      <c r="L94" s="53">
        <f t="shared" si="2"/>
        <v>129</v>
      </c>
      <c r="M94" s="57">
        <v>611</v>
      </c>
      <c r="N94" s="41">
        <v>506</v>
      </c>
      <c r="O94" s="41">
        <v>12</v>
      </c>
      <c r="P94" s="53">
        <f t="shared" si="1"/>
        <v>93</v>
      </c>
    </row>
    <row r="95" spans="1:16" x14ac:dyDescent="0.3">
      <c r="A95" s="52"/>
      <c r="B95" s="40">
        <v>90</v>
      </c>
      <c r="C95" s="55">
        <v>1739</v>
      </c>
      <c r="D95" s="55">
        <v>1313.586245</v>
      </c>
      <c r="E95" s="40">
        <v>485.83091000000002</v>
      </c>
      <c r="F95" s="40">
        <v>91.058825999999996</v>
      </c>
      <c r="G95" s="40">
        <v>6.4705880000000002</v>
      </c>
      <c r="H95" s="56">
        <v>715.71682899999996</v>
      </c>
      <c r="I95" s="40">
        <v>1023</v>
      </c>
      <c r="J95" s="40">
        <v>640</v>
      </c>
      <c r="K95" s="41">
        <v>17</v>
      </c>
      <c r="L95" s="53">
        <f t="shared" si="2"/>
        <v>366</v>
      </c>
      <c r="M95" s="57">
        <v>803</v>
      </c>
      <c r="N95" s="41">
        <v>501</v>
      </c>
      <c r="O95" s="41">
        <v>15</v>
      </c>
      <c r="P95" s="53">
        <f t="shared" si="1"/>
        <v>287</v>
      </c>
    </row>
    <row r="96" spans="1:16" x14ac:dyDescent="0.3">
      <c r="A96" s="52"/>
      <c r="B96" s="40">
        <v>91</v>
      </c>
      <c r="C96" s="55">
        <v>1282</v>
      </c>
      <c r="D96" s="55">
        <v>630.33119999999997</v>
      </c>
      <c r="E96" s="40">
        <v>526.42449699999997</v>
      </c>
      <c r="F96" s="40">
        <v>63.293644</v>
      </c>
      <c r="G96" s="40">
        <v>23.351351999999999</v>
      </c>
      <c r="H96" s="56">
        <v>16.253323000000002</v>
      </c>
      <c r="I96" s="40">
        <v>558</v>
      </c>
      <c r="J96" s="40">
        <v>464</v>
      </c>
      <c r="K96" s="41">
        <v>7</v>
      </c>
      <c r="L96" s="53">
        <f t="shared" si="2"/>
        <v>87</v>
      </c>
      <c r="M96" s="57">
        <v>395</v>
      </c>
      <c r="N96" s="41">
        <v>324</v>
      </c>
      <c r="O96" s="41">
        <v>3</v>
      </c>
      <c r="P96" s="53">
        <f t="shared" si="1"/>
        <v>68</v>
      </c>
    </row>
    <row r="97" spans="1:16" x14ac:dyDescent="0.3">
      <c r="A97" s="52"/>
      <c r="B97" s="40">
        <v>92</v>
      </c>
      <c r="C97" s="55">
        <v>798</v>
      </c>
      <c r="D97" s="55">
        <v>395.23058900000001</v>
      </c>
      <c r="E97" s="40">
        <v>317.841207</v>
      </c>
      <c r="F97" s="40">
        <v>60.992055999999998</v>
      </c>
      <c r="G97" s="40">
        <v>8.6486490000000007</v>
      </c>
      <c r="H97" s="56">
        <v>7.7486769999999998</v>
      </c>
      <c r="I97" s="40">
        <v>366</v>
      </c>
      <c r="J97" s="40">
        <v>303</v>
      </c>
      <c r="K97" s="41">
        <v>8</v>
      </c>
      <c r="L97" s="53">
        <f t="shared" si="2"/>
        <v>55</v>
      </c>
      <c r="M97" s="57">
        <v>256</v>
      </c>
      <c r="N97" s="41">
        <v>207</v>
      </c>
      <c r="O97" s="41">
        <v>2</v>
      </c>
      <c r="P97" s="53">
        <f t="shared" si="1"/>
        <v>47</v>
      </c>
    </row>
    <row r="98" spans="1:16" x14ac:dyDescent="0.3">
      <c r="A98" s="52"/>
      <c r="B98" s="40">
        <v>93</v>
      </c>
      <c r="C98" s="55">
        <v>2128</v>
      </c>
      <c r="D98" s="55">
        <v>1047.487312</v>
      </c>
      <c r="E98" s="40">
        <v>809.24691600000006</v>
      </c>
      <c r="F98" s="40">
        <v>79.151246999999998</v>
      </c>
      <c r="G98" s="40">
        <v>44.909041999999999</v>
      </c>
      <c r="H98" s="56">
        <v>78.442606999999995</v>
      </c>
      <c r="I98" s="40">
        <v>800</v>
      </c>
      <c r="J98" s="40">
        <v>619</v>
      </c>
      <c r="K98" s="41">
        <v>12</v>
      </c>
      <c r="L98" s="53">
        <f t="shared" si="2"/>
        <v>169</v>
      </c>
      <c r="M98" s="57">
        <v>544</v>
      </c>
      <c r="N98" s="41">
        <v>400</v>
      </c>
      <c r="O98" s="41">
        <v>10</v>
      </c>
      <c r="P98" s="53">
        <f t="shared" si="1"/>
        <v>134</v>
      </c>
    </row>
    <row r="99" spans="1:16" x14ac:dyDescent="0.3">
      <c r="A99" s="52"/>
      <c r="B99" s="40">
        <v>94</v>
      </c>
      <c r="C99" s="55">
        <v>2695</v>
      </c>
      <c r="D99" s="55">
        <v>1367.242291</v>
      </c>
      <c r="E99" s="40">
        <v>833.37432799999999</v>
      </c>
      <c r="F99" s="40">
        <v>111.53130400000001</v>
      </c>
      <c r="G99" s="40">
        <v>33.090873000000002</v>
      </c>
      <c r="H99" s="56">
        <v>342.943286</v>
      </c>
      <c r="I99" s="40">
        <v>1233</v>
      </c>
      <c r="J99" s="40">
        <v>827</v>
      </c>
      <c r="K99" s="41">
        <v>21</v>
      </c>
      <c r="L99" s="53">
        <f t="shared" si="2"/>
        <v>385</v>
      </c>
      <c r="M99" s="57">
        <v>894</v>
      </c>
      <c r="N99" s="41">
        <v>558</v>
      </c>
      <c r="O99" s="41">
        <v>15</v>
      </c>
      <c r="P99" s="53">
        <f t="shared" si="1"/>
        <v>321</v>
      </c>
    </row>
    <row r="100" spans="1:16" x14ac:dyDescent="0.3">
      <c r="A100" s="52"/>
      <c r="B100" s="40">
        <v>95</v>
      </c>
      <c r="C100" s="55">
        <v>2939</v>
      </c>
      <c r="D100" s="55">
        <v>1380.801727</v>
      </c>
      <c r="E100" s="40">
        <v>879.83439099999998</v>
      </c>
      <c r="F100" s="40">
        <v>110.41164499999999</v>
      </c>
      <c r="G100" s="40">
        <v>57.901189000000002</v>
      </c>
      <c r="H100" s="56">
        <v>288.86765200000002</v>
      </c>
      <c r="I100" s="40">
        <v>926</v>
      </c>
      <c r="J100" s="40">
        <v>665</v>
      </c>
      <c r="K100" s="41">
        <v>13</v>
      </c>
      <c r="L100" s="53">
        <f t="shared" si="2"/>
        <v>248</v>
      </c>
      <c r="M100" s="57">
        <v>650</v>
      </c>
      <c r="N100" s="41">
        <v>456</v>
      </c>
      <c r="O100" s="41">
        <v>9</v>
      </c>
      <c r="P100" s="53">
        <f t="shared" si="1"/>
        <v>185</v>
      </c>
    </row>
    <row r="101" spans="1:16" x14ac:dyDescent="0.3">
      <c r="A101" s="52"/>
      <c r="B101" s="40">
        <v>96</v>
      </c>
      <c r="C101" s="55">
        <v>746</v>
      </c>
      <c r="D101" s="55">
        <v>477.45263</v>
      </c>
      <c r="E101" s="40">
        <v>218.62190100000001</v>
      </c>
      <c r="F101" s="40">
        <v>65.084756999999996</v>
      </c>
      <c r="G101" s="40">
        <v>33.086391999999996</v>
      </c>
      <c r="H101" s="56">
        <v>137.602496</v>
      </c>
      <c r="I101" s="40">
        <v>415</v>
      </c>
      <c r="J101" s="40">
        <v>276</v>
      </c>
      <c r="K101" s="41">
        <v>6</v>
      </c>
      <c r="L101" s="53">
        <f t="shared" si="2"/>
        <v>133</v>
      </c>
      <c r="M101" s="57">
        <v>313</v>
      </c>
      <c r="N101" s="41">
        <v>208</v>
      </c>
      <c r="O101" s="41">
        <v>6</v>
      </c>
      <c r="P101" s="53">
        <f t="shared" si="1"/>
        <v>99</v>
      </c>
    </row>
    <row r="102" spans="1:16" x14ac:dyDescent="0.3">
      <c r="A102" s="52"/>
      <c r="B102" s="40">
        <v>97</v>
      </c>
      <c r="C102" s="55">
        <v>503</v>
      </c>
      <c r="D102" s="55">
        <v>298.494417</v>
      </c>
      <c r="E102" s="40">
        <v>233.20914999999999</v>
      </c>
      <c r="F102" s="40">
        <v>43.302585999999998</v>
      </c>
      <c r="G102" s="40">
        <v>0</v>
      </c>
      <c r="H102" s="56">
        <v>21.982680999999999</v>
      </c>
      <c r="I102" s="40">
        <v>238</v>
      </c>
      <c r="J102" s="40">
        <v>211</v>
      </c>
      <c r="K102" s="41">
        <v>0</v>
      </c>
      <c r="L102" s="53">
        <f t="shared" si="2"/>
        <v>27</v>
      </c>
      <c r="M102" s="57">
        <v>157</v>
      </c>
      <c r="N102" s="41">
        <v>135</v>
      </c>
      <c r="O102" s="41">
        <v>0</v>
      </c>
      <c r="P102" s="53">
        <f t="shared" si="1"/>
        <v>22</v>
      </c>
    </row>
    <row r="103" spans="1:16" x14ac:dyDescent="0.3">
      <c r="A103" s="52"/>
      <c r="B103" s="40">
        <v>98</v>
      </c>
      <c r="C103" s="55">
        <v>1879</v>
      </c>
      <c r="D103" s="55">
        <v>1149.164941</v>
      </c>
      <c r="E103" s="40">
        <v>698.91206399999999</v>
      </c>
      <c r="F103" s="40">
        <v>138.327707</v>
      </c>
      <c r="G103" s="40">
        <v>69.752309999999994</v>
      </c>
      <c r="H103" s="56">
        <v>176.70693199999999</v>
      </c>
      <c r="I103" s="40">
        <v>836</v>
      </c>
      <c r="J103" s="40">
        <v>615</v>
      </c>
      <c r="K103" s="41">
        <v>7</v>
      </c>
      <c r="L103" s="53">
        <f t="shared" si="2"/>
        <v>214</v>
      </c>
      <c r="M103" s="57">
        <v>611</v>
      </c>
      <c r="N103" s="41">
        <v>440</v>
      </c>
      <c r="O103" s="41">
        <v>6</v>
      </c>
      <c r="P103" s="53">
        <f t="shared" si="1"/>
        <v>165</v>
      </c>
    </row>
    <row r="104" spans="1:16" x14ac:dyDescent="0.3">
      <c r="A104" s="52"/>
      <c r="B104" s="40">
        <v>99</v>
      </c>
      <c r="C104" s="55">
        <v>1699</v>
      </c>
      <c r="D104" s="55">
        <v>1008.743354</v>
      </c>
      <c r="E104" s="40">
        <v>660.28233799999998</v>
      </c>
      <c r="F104" s="40">
        <v>182.833136</v>
      </c>
      <c r="G104" s="40">
        <v>54.093629</v>
      </c>
      <c r="H104" s="56">
        <v>76.093892999999994</v>
      </c>
      <c r="I104" s="40">
        <v>787</v>
      </c>
      <c r="J104" s="40">
        <v>553</v>
      </c>
      <c r="K104" s="41">
        <v>10</v>
      </c>
      <c r="L104" s="53">
        <f t="shared" si="2"/>
        <v>224</v>
      </c>
      <c r="M104" s="57">
        <v>573</v>
      </c>
      <c r="N104" s="41">
        <v>374</v>
      </c>
      <c r="O104" s="41">
        <v>9</v>
      </c>
      <c r="P104" s="53">
        <f t="shared" si="1"/>
        <v>190</v>
      </c>
    </row>
    <row r="105" spans="1:16" x14ac:dyDescent="0.3">
      <c r="A105" s="52"/>
      <c r="B105" s="40">
        <v>100</v>
      </c>
      <c r="C105" s="55">
        <v>4890</v>
      </c>
      <c r="D105" s="55">
        <v>1158.6231889999999</v>
      </c>
      <c r="E105" s="40">
        <v>689.34632099999999</v>
      </c>
      <c r="F105" s="40">
        <v>190.93154799999999</v>
      </c>
      <c r="G105" s="40">
        <v>113.753259</v>
      </c>
      <c r="H105" s="56">
        <v>59.559055000000001</v>
      </c>
      <c r="I105" s="40">
        <v>624</v>
      </c>
      <c r="J105" s="40">
        <v>504</v>
      </c>
      <c r="K105" s="41">
        <v>4</v>
      </c>
      <c r="L105" s="53">
        <f t="shared" si="2"/>
        <v>116</v>
      </c>
      <c r="M105" s="57">
        <v>330</v>
      </c>
      <c r="N105" s="41">
        <v>266</v>
      </c>
      <c r="O105" s="41">
        <v>2</v>
      </c>
      <c r="P105" s="53">
        <f t="shared" si="1"/>
        <v>62</v>
      </c>
    </row>
    <row r="106" spans="1:16" x14ac:dyDescent="0.3">
      <c r="A106" s="52"/>
      <c r="B106" s="40">
        <v>101</v>
      </c>
      <c r="C106" s="55">
        <v>2388</v>
      </c>
      <c r="D106" s="55">
        <v>601.37677499999995</v>
      </c>
      <c r="E106" s="40">
        <v>371.65353299999998</v>
      </c>
      <c r="F106" s="40">
        <v>60.068354999999997</v>
      </c>
      <c r="G106" s="40">
        <v>40.246841000000003</v>
      </c>
      <c r="H106" s="56">
        <v>85.441044000000005</v>
      </c>
      <c r="I106" s="40">
        <v>751</v>
      </c>
      <c r="J106" s="40">
        <v>557</v>
      </c>
      <c r="K106" s="41">
        <v>31</v>
      </c>
      <c r="L106" s="53">
        <f t="shared" si="2"/>
        <v>163</v>
      </c>
      <c r="M106" s="57">
        <v>511</v>
      </c>
      <c r="N106" s="41">
        <v>357</v>
      </c>
      <c r="O106" s="41">
        <v>26</v>
      </c>
      <c r="P106" s="53">
        <f t="shared" si="1"/>
        <v>128</v>
      </c>
    </row>
    <row r="107" spans="1:16" x14ac:dyDescent="0.3">
      <c r="A107" s="52"/>
      <c r="B107" s="40">
        <v>102</v>
      </c>
      <c r="C107" s="55">
        <v>3245</v>
      </c>
      <c r="D107" s="55">
        <v>1414.249951</v>
      </c>
      <c r="E107" s="40">
        <v>713.95538299999998</v>
      </c>
      <c r="F107" s="40">
        <v>305.61956900000001</v>
      </c>
      <c r="G107" s="40">
        <v>97.183335999999997</v>
      </c>
      <c r="H107" s="56">
        <v>285.64955700000002</v>
      </c>
      <c r="I107" s="40">
        <v>1251</v>
      </c>
      <c r="J107" s="40">
        <v>873</v>
      </c>
      <c r="K107" s="41">
        <v>55</v>
      </c>
      <c r="L107" s="53">
        <f t="shared" si="2"/>
        <v>323</v>
      </c>
      <c r="M107" s="57">
        <v>851</v>
      </c>
      <c r="N107" s="41">
        <v>573</v>
      </c>
      <c r="O107" s="41">
        <v>39</v>
      </c>
      <c r="P107" s="53">
        <f t="shared" si="1"/>
        <v>239</v>
      </c>
    </row>
    <row r="108" spans="1:16" x14ac:dyDescent="0.3">
      <c r="A108" s="52"/>
      <c r="B108" s="40">
        <v>103</v>
      </c>
      <c r="C108" s="55">
        <v>1374</v>
      </c>
      <c r="D108" s="55">
        <v>557.75000199999999</v>
      </c>
      <c r="E108" s="40">
        <v>362.04447699999997</v>
      </c>
      <c r="F108" s="40">
        <v>148.38051899999999</v>
      </c>
      <c r="G108" s="40">
        <v>21.816668</v>
      </c>
      <c r="H108" s="56">
        <v>22.350442999999999</v>
      </c>
      <c r="I108" s="40">
        <v>437</v>
      </c>
      <c r="J108" s="40">
        <v>364</v>
      </c>
      <c r="K108" s="41">
        <v>3</v>
      </c>
      <c r="L108" s="53">
        <f t="shared" si="2"/>
        <v>70</v>
      </c>
      <c r="M108" s="57">
        <v>291</v>
      </c>
      <c r="N108" s="41">
        <v>239</v>
      </c>
      <c r="O108" s="41">
        <v>3</v>
      </c>
      <c r="P108" s="53">
        <f t="shared" si="1"/>
        <v>49</v>
      </c>
    </row>
    <row r="109" spans="1:16" x14ac:dyDescent="0.3">
      <c r="A109" s="52"/>
      <c r="B109" s="40">
        <v>104</v>
      </c>
      <c r="C109" s="55">
        <v>36</v>
      </c>
      <c r="D109" s="55">
        <v>36.107416000000001</v>
      </c>
      <c r="E109" s="40">
        <v>5.7229239999999999</v>
      </c>
      <c r="F109" s="40">
        <v>20.448442</v>
      </c>
      <c r="G109" s="40">
        <v>1.4235169999999999</v>
      </c>
      <c r="H109" s="56">
        <v>0</v>
      </c>
      <c r="I109" s="40">
        <v>11</v>
      </c>
      <c r="J109" s="40">
        <v>4</v>
      </c>
      <c r="K109" s="41">
        <v>0</v>
      </c>
      <c r="L109" s="53">
        <f t="shared" si="2"/>
        <v>7</v>
      </c>
      <c r="M109" s="57">
        <v>7</v>
      </c>
      <c r="N109" s="41">
        <v>3</v>
      </c>
      <c r="O109" s="41">
        <v>0</v>
      </c>
      <c r="P109" s="53">
        <f t="shared" si="1"/>
        <v>4</v>
      </c>
    </row>
    <row r="110" spans="1:16" x14ac:dyDescent="0.3">
      <c r="A110" s="54"/>
      <c r="B110" s="40">
        <v>105</v>
      </c>
      <c r="C110" s="55">
        <v>0</v>
      </c>
      <c r="D110" s="55">
        <v>0</v>
      </c>
      <c r="E110" s="40">
        <v>0</v>
      </c>
      <c r="F110" s="40">
        <v>0</v>
      </c>
      <c r="G110" s="40">
        <v>0</v>
      </c>
      <c r="H110" s="56">
        <v>0</v>
      </c>
      <c r="I110" s="40">
        <v>1</v>
      </c>
      <c r="J110" s="40">
        <v>0</v>
      </c>
      <c r="K110" s="41">
        <v>0</v>
      </c>
      <c r="L110" s="53">
        <f t="shared" si="2"/>
        <v>1</v>
      </c>
      <c r="M110" s="57">
        <v>1</v>
      </c>
      <c r="N110" s="41">
        <v>0</v>
      </c>
      <c r="O110" s="41">
        <v>0</v>
      </c>
      <c r="P110" s="53">
        <f t="shared" ref="P110" si="3">M110-N110-O110</f>
        <v>1</v>
      </c>
    </row>
    <row r="112" spans="1:16" x14ac:dyDescent="0.3">
      <c r="B112" s="41"/>
      <c r="C112" s="41">
        <f t="shared" ref="C112:P112" si="4">SUM(C6:C111)</f>
        <v>202614</v>
      </c>
      <c r="D112" s="41">
        <f t="shared" si="4"/>
        <v>113444.33968299998</v>
      </c>
      <c r="E112" s="41">
        <f t="shared" si="4"/>
        <v>68187.224326999989</v>
      </c>
      <c r="F112" s="41">
        <f t="shared" si="4"/>
        <v>25470.716972999995</v>
      </c>
      <c r="G112" s="41">
        <f t="shared" si="4"/>
        <v>4364.4644180000005</v>
      </c>
      <c r="H112" s="41">
        <f t="shared" si="4"/>
        <v>11186.744728000003</v>
      </c>
      <c r="I112" s="41">
        <f t="shared" si="4"/>
        <v>93439</v>
      </c>
      <c r="J112" s="41">
        <f t="shared" si="4"/>
        <v>61580</v>
      </c>
      <c r="K112" s="41">
        <f t="shared" si="4"/>
        <v>2023</v>
      </c>
      <c r="L112" s="41">
        <f t="shared" si="4"/>
        <v>29836</v>
      </c>
      <c r="M112" s="41">
        <f t="shared" si="4"/>
        <v>70552</v>
      </c>
      <c r="N112" s="41">
        <f t="shared" si="4"/>
        <v>44137</v>
      </c>
      <c r="O112" s="41">
        <f t="shared" si="4"/>
        <v>1611</v>
      </c>
      <c r="P112" s="41">
        <f t="shared" si="4"/>
        <v>24804</v>
      </c>
    </row>
  </sheetData>
  <sheetProtection sheet="1" selectLockedCells="1"/>
  <protectedRanges>
    <protectedRange sqref="A6:A110" name="Range1"/>
  </protectedRanges>
  <mergeCells count="4">
    <mergeCell ref="D4:H4"/>
    <mergeCell ref="M4:P4"/>
    <mergeCell ref="I4:L4"/>
    <mergeCell ref="A1:R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"/>
  <sheetViews>
    <sheetView zoomScaleNormal="100" workbookViewId="0">
      <selection activeCell="A3" sqref="A3:F4"/>
    </sheetView>
  </sheetViews>
  <sheetFormatPr defaultColWidth="9.08984375" defaultRowHeight="13" x14ac:dyDescent="0.3"/>
  <cols>
    <col min="1" max="1" width="11.54296875" style="46" customWidth="1"/>
    <col min="2" max="2" width="13.6328125" style="46" customWidth="1"/>
    <col min="3" max="3" width="7.08984375" style="46" customWidth="1"/>
    <col min="4" max="5" width="7.08984375" style="46" bestFit="1" customWidth="1"/>
    <col min="6" max="8" width="7.08984375" style="46" customWidth="1"/>
    <col min="9" max="9" width="13.453125" style="46" bestFit="1" customWidth="1"/>
    <col min="10" max="10" width="9" style="46" customWidth="1"/>
    <col min="11" max="11" width="8" style="46" customWidth="1"/>
    <col min="12" max="12" width="8" style="46" bestFit="1" customWidth="1"/>
    <col min="13" max="16" width="8" style="46" customWidth="1"/>
    <col min="17" max="17" width="13.08984375" style="46" customWidth="1"/>
    <col min="18" max="19" width="8" style="46" bestFit="1" customWidth="1"/>
    <col min="20" max="20" width="8" style="46" customWidth="1"/>
    <col min="21" max="21" width="10.08984375" style="46" bestFit="1" customWidth="1"/>
    <col min="22" max="22" width="6.453125" style="46" bestFit="1" customWidth="1"/>
    <col min="23" max="23" width="9.08984375" style="46" bestFit="1" customWidth="1"/>
    <col min="24" max="24" width="7.453125" style="46" bestFit="1" customWidth="1"/>
    <col min="25" max="25" width="6.90625" style="46" bestFit="1" customWidth="1"/>
    <col min="26" max="26" width="5.453125" style="46" bestFit="1" customWidth="1"/>
    <col min="27" max="16384" width="9.08984375" style="46"/>
  </cols>
  <sheetData>
    <row r="1" spans="1:20" s="49" customFormat="1" ht="14.5" x14ac:dyDescent="0.35">
      <c r="A1" s="48" t="s">
        <v>36</v>
      </c>
      <c r="B1" s="48"/>
      <c r="G1" s="50"/>
      <c r="H1" s="50" t="s">
        <v>37</v>
      </c>
      <c r="I1" s="67">
        <f>J8/6</f>
        <v>33769</v>
      </c>
    </row>
    <row r="2" spans="1:20" s="49" customFormat="1" ht="14.5" x14ac:dyDescent="0.35">
      <c r="A2" s="48" t="s">
        <v>38</v>
      </c>
      <c r="B2" s="48"/>
    </row>
    <row r="3" spans="1:20" s="49" customFormat="1" ht="14.5" x14ac:dyDescent="0.35">
      <c r="A3" s="78" t="s">
        <v>39</v>
      </c>
      <c r="B3" s="78"/>
      <c r="C3" s="78"/>
      <c r="D3" s="78"/>
      <c r="E3" s="78"/>
      <c r="F3" s="78"/>
    </row>
    <row r="4" spans="1:20" s="49" customFormat="1" ht="14.5" x14ac:dyDescent="0.35">
      <c r="A4" s="78"/>
      <c r="B4" s="78"/>
      <c r="C4" s="78"/>
      <c r="D4" s="78"/>
      <c r="E4" s="78"/>
      <c r="F4" s="78"/>
    </row>
    <row r="5" spans="1:20" ht="13.5" thickBot="1" x14ac:dyDescent="0.35">
      <c r="A5" s="47"/>
      <c r="B5" s="47"/>
      <c r="C5" s="47"/>
      <c r="D5" s="47"/>
      <c r="E5" s="47"/>
      <c r="F5" s="47"/>
      <c r="G5" s="47"/>
      <c r="H5" s="47"/>
    </row>
    <row r="6" spans="1:20" ht="13.5" thickBot="1" x14ac:dyDescent="0.35">
      <c r="C6" s="83" t="s">
        <v>40</v>
      </c>
      <c r="D6" s="84"/>
      <c r="E6" s="84"/>
      <c r="F6" s="84"/>
      <c r="G6" s="84"/>
      <c r="H6" s="84"/>
      <c r="I6" s="84"/>
      <c r="J6" s="85"/>
      <c r="K6" s="83" t="s">
        <v>41</v>
      </c>
      <c r="L6" s="84"/>
      <c r="M6" s="84"/>
      <c r="N6" s="84"/>
      <c r="O6" s="84"/>
      <c r="P6" s="84"/>
      <c r="Q6" s="84"/>
      <c r="R6" s="85"/>
    </row>
    <row r="7" spans="1:20" ht="13.5" thickBot="1" x14ac:dyDescent="0.35">
      <c r="A7" s="6" t="s">
        <v>42</v>
      </c>
      <c r="B7" s="6" t="s">
        <v>43</v>
      </c>
      <c r="C7" s="28">
        <v>1</v>
      </c>
      <c r="D7" s="29">
        <v>2</v>
      </c>
      <c r="E7" s="29">
        <v>3</v>
      </c>
      <c r="F7" s="29">
        <v>4</v>
      </c>
      <c r="G7" s="68">
        <v>5</v>
      </c>
      <c r="H7" s="68">
        <v>6</v>
      </c>
      <c r="I7" s="30" t="s">
        <v>44</v>
      </c>
      <c r="J7" s="30" t="s">
        <v>0</v>
      </c>
      <c r="K7" s="28">
        <f>C7</f>
        <v>1</v>
      </c>
      <c r="L7" s="29">
        <f>D7</f>
        <v>2</v>
      </c>
      <c r="M7" s="29">
        <f>E7</f>
        <v>3</v>
      </c>
      <c r="N7" s="29">
        <f>F7</f>
        <v>4</v>
      </c>
      <c r="O7" s="68">
        <v>5</v>
      </c>
      <c r="P7" s="68">
        <v>6</v>
      </c>
      <c r="Q7" s="30" t="s">
        <v>44</v>
      </c>
      <c r="R7" s="30" t="s">
        <v>0</v>
      </c>
    </row>
    <row r="8" spans="1:20" ht="12.75" customHeight="1" x14ac:dyDescent="0.3">
      <c r="A8" s="86" t="s">
        <v>45</v>
      </c>
      <c r="B8" s="31" t="s">
        <v>46</v>
      </c>
      <c r="C8" s="8">
        <f>SUMIF(asignación!$A$6:$A$110,"=1",asignación!$C$6:$C$110)</f>
        <v>0</v>
      </c>
      <c r="D8" s="9">
        <f>SUMIF(asignación!$A$6:$A$110,"=2",asignación!$C$6:$C$110)</f>
        <v>0</v>
      </c>
      <c r="E8" s="9">
        <f>SUMIF(asignación!$A$6:$A$110,"=3",asignación!$C$6:$C$110)</f>
        <v>0</v>
      </c>
      <c r="F8" s="9">
        <f>SUMIF(asignación!$A$6:$A$110,"=4",asignación!$C$6:$C$110)</f>
        <v>0</v>
      </c>
      <c r="G8" s="9">
        <f>SUMIF(asignación!$A$6:$A$110,"=5",asignación!$C$6:$C$110)</f>
        <v>0</v>
      </c>
      <c r="H8" s="9">
        <f>SUMIF(asignación!$A$6:$A$110,"=6",asignación!$C$6:$C$110)</f>
        <v>0</v>
      </c>
      <c r="I8" s="10">
        <f>J8-SUM(C8:H8)</f>
        <v>202614</v>
      </c>
      <c r="J8" s="10">
        <f>asignación!C112</f>
        <v>202614</v>
      </c>
      <c r="K8" s="11"/>
      <c r="L8" s="12"/>
      <c r="M8" s="12"/>
      <c r="N8" s="12"/>
      <c r="O8" s="12"/>
      <c r="P8" s="12"/>
      <c r="Q8" s="43"/>
      <c r="R8" s="13"/>
      <c r="T8" s="7"/>
    </row>
    <row r="9" spans="1:20" ht="26.5" thickBot="1" x14ac:dyDescent="0.35">
      <c r="A9" s="87"/>
      <c r="B9" s="32" t="s">
        <v>47</v>
      </c>
      <c r="C9" s="14">
        <f t="shared" ref="C9:H9" si="0">C8-$I$1</f>
        <v>-33769</v>
      </c>
      <c r="D9" s="15">
        <f t="shared" si="0"/>
        <v>-33769</v>
      </c>
      <c r="E9" s="15">
        <f t="shared" si="0"/>
        <v>-33769</v>
      </c>
      <c r="F9" s="15">
        <f t="shared" si="0"/>
        <v>-33769</v>
      </c>
      <c r="G9" s="15">
        <f t="shared" si="0"/>
        <v>-33769</v>
      </c>
      <c r="H9" s="15">
        <f t="shared" si="0"/>
        <v>-33769</v>
      </c>
      <c r="I9" s="16"/>
      <c r="J9" s="16">
        <f>MAX(C9:F9)-MIN(C9:F9)</f>
        <v>0</v>
      </c>
      <c r="K9" s="65">
        <f t="shared" ref="K9:P9" si="1">C9/$I$1</f>
        <v>-1</v>
      </c>
      <c r="L9" s="66">
        <f t="shared" si="1"/>
        <v>-1</v>
      </c>
      <c r="M9" s="66">
        <f t="shared" si="1"/>
        <v>-1</v>
      </c>
      <c r="N9" s="66">
        <f t="shared" si="1"/>
        <v>-1</v>
      </c>
      <c r="O9" s="66">
        <f t="shared" si="1"/>
        <v>-1</v>
      </c>
      <c r="P9" s="66">
        <f t="shared" si="1"/>
        <v>-1</v>
      </c>
      <c r="Q9" s="44"/>
      <c r="R9" s="27">
        <f>J9/$I$1</f>
        <v>0</v>
      </c>
      <c r="T9" s="7"/>
    </row>
    <row r="10" spans="1:20" ht="13.25" customHeight="1" x14ac:dyDescent="0.3">
      <c r="A10" s="80" t="s">
        <v>28</v>
      </c>
      <c r="B10" s="31" t="s">
        <v>48</v>
      </c>
      <c r="C10" s="8">
        <f>SUMIF(asignación!$A$6:$A$110,"=1",asignación!$D$6:$D$110)</f>
        <v>0</v>
      </c>
      <c r="D10" s="9">
        <f>SUMIF(asignación!$A$6:$A$110,"=2",asignación!$D$6:$D$110)</f>
        <v>0</v>
      </c>
      <c r="E10" s="9">
        <f>SUMIF(asignación!$A$6:$A$110,"=3",asignación!$D$6:$D$110)</f>
        <v>0</v>
      </c>
      <c r="F10" s="9">
        <f>SUMIF(asignación!$A$6:$A$110,"=4",asignación!$D$6:$D$110)</f>
        <v>0</v>
      </c>
      <c r="G10" s="9">
        <f>SUMIF(asignación!$A$6:$A$110,"=5",asignación!$D$6:$D$110)</f>
        <v>0</v>
      </c>
      <c r="H10" s="9">
        <f>SUMIF(asignación!$A$6:$A$110,"=6",asignación!$D$6:$D$110)</f>
        <v>0</v>
      </c>
      <c r="I10" s="10">
        <f t="shared" ref="I10:I22" si="2">J10-SUM(C10:H10)</f>
        <v>111469.96069899993</v>
      </c>
      <c r="J10" s="10">
        <v>111469.96069899993</v>
      </c>
      <c r="K10" s="11"/>
      <c r="L10" s="12"/>
      <c r="M10" s="12"/>
      <c r="N10" s="12"/>
      <c r="O10" s="12"/>
      <c r="P10" s="12"/>
      <c r="Q10" s="45"/>
      <c r="R10" s="26"/>
      <c r="T10" s="7"/>
    </row>
    <row r="11" spans="1:20" x14ac:dyDescent="0.3">
      <c r="A11" s="81"/>
      <c r="B11" s="33" t="s">
        <v>49</v>
      </c>
      <c r="C11" s="14">
        <f>SUMIF(asignación!$A$6:$A$110,"=1",asignación!$E$6:$E$110)</f>
        <v>0</v>
      </c>
      <c r="D11" s="15">
        <f>SUMIF(asignación!$A$6:$A$110,"=2",asignación!$E$6:$E$110)</f>
        <v>0</v>
      </c>
      <c r="E11" s="15">
        <f>SUMIF(asignación!$A$6:$A$110,"=3",asignación!$E$6:$E$110)</f>
        <v>0</v>
      </c>
      <c r="F11" s="15">
        <f>SUMIF(asignación!$A$6:$A$110,"=4",asignación!$E$6:$E$110)</f>
        <v>0</v>
      </c>
      <c r="G11" s="15">
        <f>SUMIF(asignación!$A$6:$A$110,"=5",asignación!$E$6:$E$110)</f>
        <v>0</v>
      </c>
      <c r="H11" s="15">
        <f>SUMIF(asignación!$A$6:$A$110,"=6",asignación!$E$6:$E$110)</f>
        <v>0</v>
      </c>
      <c r="I11" s="16">
        <f t="shared" si="2"/>
        <v>68175.898459000018</v>
      </c>
      <c r="J11" s="16">
        <v>68175.898459000018</v>
      </c>
      <c r="K11" s="17" t="e">
        <f t="shared" ref="K11:O14" si="3">C11/C$10</f>
        <v>#DIV/0!</v>
      </c>
      <c r="L11" s="18" t="e">
        <f t="shared" si="3"/>
        <v>#DIV/0!</v>
      </c>
      <c r="M11" s="18" t="e">
        <f t="shared" si="3"/>
        <v>#DIV/0!</v>
      </c>
      <c r="N11" s="18" t="e">
        <f t="shared" si="3"/>
        <v>#DIV/0!</v>
      </c>
      <c r="O11" s="18" t="e">
        <f t="shared" si="3"/>
        <v>#DIV/0!</v>
      </c>
      <c r="P11" s="18" t="e">
        <f t="shared" ref="P11:P14" si="4">H11/H$10</f>
        <v>#DIV/0!</v>
      </c>
      <c r="Q11" s="44">
        <f>IF(I11&gt;0,I11/I$8,"")</f>
        <v>0.33648167677949214</v>
      </c>
      <c r="R11" s="19">
        <f>J11/J$10</f>
        <v>0.61160780923834723</v>
      </c>
      <c r="T11" s="7"/>
    </row>
    <row r="12" spans="1:20" x14ac:dyDescent="0.3">
      <c r="A12" s="81"/>
      <c r="B12" s="33" t="s">
        <v>50</v>
      </c>
      <c r="C12" s="14">
        <f>SUMIF(asignación!$A$6:$A$110,"=1",asignación!$F$6:$F$110)</f>
        <v>0</v>
      </c>
      <c r="D12" s="15">
        <f>SUMIF(asignación!$A$6:$A$110,"=2",asignación!$F$6:$F$110)</f>
        <v>0</v>
      </c>
      <c r="E12" s="15">
        <f>SUMIF(asignación!$A$6:$A$110,"=3",asignación!$F$6:$F$110)</f>
        <v>0</v>
      </c>
      <c r="F12" s="15">
        <f>SUMIF(asignación!$A$6:$A$110,"=4",asignación!$F$6:$F$110)</f>
        <v>0</v>
      </c>
      <c r="G12" s="15">
        <f>SUMIF(asignación!$A$6:$A$110,"=5",asignación!$F$6:$F$110)</f>
        <v>0</v>
      </c>
      <c r="H12" s="15">
        <f>SUMIF(asignación!$A$6:$A$110,"=6",asignación!$F$6:$F$110)</f>
        <v>0</v>
      </c>
      <c r="I12" s="16">
        <f t="shared" si="2"/>
        <v>25719.194825000006</v>
      </c>
      <c r="J12" s="16">
        <v>25719.194825000006</v>
      </c>
      <c r="K12" s="17" t="e">
        <f t="shared" si="3"/>
        <v>#DIV/0!</v>
      </c>
      <c r="L12" s="18" t="e">
        <f t="shared" si="3"/>
        <v>#DIV/0!</v>
      </c>
      <c r="M12" s="18" t="e">
        <f t="shared" si="3"/>
        <v>#DIV/0!</v>
      </c>
      <c r="N12" s="18" t="e">
        <f t="shared" si="3"/>
        <v>#DIV/0!</v>
      </c>
      <c r="O12" s="18" t="e">
        <f t="shared" si="3"/>
        <v>#DIV/0!</v>
      </c>
      <c r="P12" s="18" t="e">
        <f t="shared" si="4"/>
        <v>#DIV/0!</v>
      </c>
      <c r="Q12" s="44">
        <f>IF(I12&gt;0,I12/I$8,"")</f>
        <v>0.12693690872792604</v>
      </c>
      <c r="R12" s="19">
        <f>J12/J$10</f>
        <v>0.23072758493608</v>
      </c>
      <c r="T12" s="7"/>
    </row>
    <row r="13" spans="1:20" x14ac:dyDescent="0.3">
      <c r="A13" s="81"/>
      <c r="B13" s="33" t="s">
        <v>51</v>
      </c>
      <c r="C13" s="14">
        <f>SUMIF(asignación!$A$6:$A$110,"=1",asignación!$G$6:$G$110)</f>
        <v>0</v>
      </c>
      <c r="D13" s="15">
        <f>SUMIF(asignación!$A$6:$A$110,"=2",asignación!$G$6:$G$110)</f>
        <v>0</v>
      </c>
      <c r="E13" s="15">
        <f>SUMIF(asignación!$A$6:$A$110,"=3",asignación!$G$6:$G$110)</f>
        <v>0</v>
      </c>
      <c r="F13" s="15">
        <f>SUMIF(asignación!$A$6:$A$110,"=4",asignación!$G$6:$G$110)</f>
        <v>0</v>
      </c>
      <c r="G13" s="15">
        <f>SUMIF(asignación!$A$6:$A$110,"=5",asignación!$G$6:$G$110)</f>
        <v>0</v>
      </c>
      <c r="H13" s="15">
        <f>SUMIF(asignación!$A$6:$A$110,"=6",asignación!$G$6:$G$110)</f>
        <v>0</v>
      </c>
      <c r="I13" s="16">
        <f t="shared" si="2"/>
        <v>4642.0971929999996</v>
      </c>
      <c r="J13" s="16">
        <v>4642.0971929999996</v>
      </c>
      <c r="K13" s="17" t="e">
        <f t="shared" si="3"/>
        <v>#DIV/0!</v>
      </c>
      <c r="L13" s="18" t="e">
        <f t="shared" si="3"/>
        <v>#DIV/0!</v>
      </c>
      <c r="M13" s="18" t="e">
        <f t="shared" si="3"/>
        <v>#DIV/0!</v>
      </c>
      <c r="N13" s="18" t="e">
        <f t="shared" si="3"/>
        <v>#DIV/0!</v>
      </c>
      <c r="O13" s="18" t="e">
        <f t="shared" si="3"/>
        <v>#DIV/0!</v>
      </c>
      <c r="P13" s="18" t="e">
        <f t="shared" si="4"/>
        <v>#DIV/0!</v>
      </c>
      <c r="Q13" s="44">
        <f>IF(I13&gt;0,I13/I$8,"")</f>
        <v>2.2911038689330449E-2</v>
      </c>
      <c r="R13" s="19">
        <f>J13/J$10</f>
        <v>4.1644378125645531E-2</v>
      </c>
      <c r="T13" s="7"/>
    </row>
    <row r="14" spans="1:20" ht="13.5" thickBot="1" x14ac:dyDescent="0.35">
      <c r="A14" s="81"/>
      <c r="B14" s="70" t="s">
        <v>34</v>
      </c>
      <c r="C14" s="14">
        <f>SUMIF(asignación!$A$6:$A$110,"=1",asignación!$H$6:$H$110)</f>
        <v>0</v>
      </c>
      <c r="D14" s="15">
        <f>SUMIF(asignación!$A$6:$A$110,"=2",asignación!$H$6:$H$110)</f>
        <v>0</v>
      </c>
      <c r="E14" s="15">
        <f>SUMIF(asignación!$A$6:$A$110,"=3",asignación!$H$6:$H$110)</f>
        <v>0</v>
      </c>
      <c r="F14" s="15">
        <f>SUMIF(asignación!$A$6:$A$110,"=4",asignación!$H$6:$H$110)</f>
        <v>0</v>
      </c>
      <c r="G14" s="15">
        <f>SUMIF(asignación!$A$6:$A$110,"=5",asignación!$H$6:$H$110)</f>
        <v>0</v>
      </c>
      <c r="H14" s="15">
        <f>SUMIF(asignación!$A$6:$A$110,"=6",asignación!$H$6:$H$110)</f>
        <v>0</v>
      </c>
      <c r="I14" s="16">
        <f t="shared" si="2"/>
        <v>11291.887914999996</v>
      </c>
      <c r="J14" s="16">
        <v>11291.887914999996</v>
      </c>
      <c r="K14" s="17" t="e">
        <f t="shared" si="3"/>
        <v>#DIV/0!</v>
      </c>
      <c r="L14" s="18" t="e">
        <f t="shared" si="3"/>
        <v>#DIV/0!</v>
      </c>
      <c r="M14" s="18" t="e">
        <f t="shared" si="3"/>
        <v>#DIV/0!</v>
      </c>
      <c r="N14" s="18" t="e">
        <f t="shared" si="3"/>
        <v>#DIV/0!</v>
      </c>
      <c r="O14" s="18" t="e">
        <f t="shared" si="3"/>
        <v>#DIV/0!</v>
      </c>
      <c r="P14" s="18" t="e">
        <f t="shared" si="4"/>
        <v>#DIV/0!</v>
      </c>
      <c r="Q14" s="35">
        <f>IF(I14&gt;0,I14/I$8,"")</f>
        <v>5.5731034948226656E-2</v>
      </c>
      <c r="R14" s="19">
        <f>J14/J$10</f>
        <v>0.10129982861922102</v>
      </c>
      <c r="T14" s="7"/>
    </row>
    <row r="15" spans="1:20" ht="13.25" customHeight="1" x14ac:dyDescent="0.3">
      <c r="A15" s="80" t="s">
        <v>52</v>
      </c>
      <c r="B15" s="31" t="s">
        <v>0</v>
      </c>
      <c r="C15" s="8">
        <f>SUMIF(asignación!$A$6:$A$110,"=1",asignación!$I$6:$I$110)</f>
        <v>0</v>
      </c>
      <c r="D15" s="9">
        <f>SUMIF(asignación!$A$6:$A$110,"=2",asignación!$I$6:$I$110)</f>
        <v>0</v>
      </c>
      <c r="E15" s="9">
        <f>SUMIF(asignación!$A$6:$A$110,"=3",asignación!$I$6:$I$110)</f>
        <v>0</v>
      </c>
      <c r="F15" s="9">
        <f>SUMIF(asignación!$A$6:$A$110,"=4",asignación!$I$6:$I$110)</f>
        <v>0</v>
      </c>
      <c r="G15" s="9">
        <f>SUMIF(asignación!$A$6:$A$110,"=5",asignación!$I$6:$I$110)</f>
        <v>0</v>
      </c>
      <c r="H15" s="9">
        <f>SUMIF(asignación!$A$6:$A$110,"=6",asignación!$I$6:$I$110)</f>
        <v>0</v>
      </c>
      <c r="I15" s="10">
        <f t="shared" si="2"/>
        <v>91030.970794999972</v>
      </c>
      <c r="J15" s="10">
        <v>91030.970794999972</v>
      </c>
      <c r="K15" s="11"/>
      <c r="L15" s="12"/>
      <c r="M15" s="12"/>
      <c r="N15" s="12"/>
      <c r="O15" s="12"/>
      <c r="P15" s="12"/>
      <c r="Q15" s="44"/>
      <c r="R15" s="26"/>
      <c r="T15" s="7"/>
    </row>
    <row r="16" spans="1:20" x14ac:dyDescent="0.3">
      <c r="A16" s="81"/>
      <c r="B16" s="33" t="s">
        <v>2</v>
      </c>
      <c r="C16" s="14">
        <f>SUMIF(asignación!$A$6:$A$110,"=1",asignación!$J$6:$J$110)</f>
        <v>0</v>
      </c>
      <c r="D16" s="15">
        <f>SUMIF(asignación!$A$6:$A$110,"=2",asignación!$J$6:$J$110)</f>
        <v>0</v>
      </c>
      <c r="E16" s="15">
        <f>SUMIF(asignación!$A$6:$A$110,"=3",asignación!$J$6:$J$110)</f>
        <v>0</v>
      </c>
      <c r="F16" s="15">
        <f>SUMIF(asignación!$A$6:$A$110,"=4",asignación!$J$6:$J$110)</f>
        <v>0</v>
      </c>
      <c r="G16" s="15">
        <f>SUMIF(asignación!$A$6:$A$110,"=5",asignación!$J$6:$J$110)</f>
        <v>0</v>
      </c>
      <c r="H16" s="15">
        <f>SUMIF(asignación!$A$6:$A$110,"=6",asignación!$J$6:$J$110)</f>
        <v>0</v>
      </c>
      <c r="I16" s="16">
        <f t="shared" si="2"/>
        <v>61662.339432000022</v>
      </c>
      <c r="J16" s="16">
        <v>61662.339432000022</v>
      </c>
      <c r="K16" s="17" t="e">
        <f t="shared" ref="K16:O18" si="5">C16/C$15</f>
        <v>#DIV/0!</v>
      </c>
      <c r="L16" s="18" t="e">
        <f t="shared" si="5"/>
        <v>#DIV/0!</v>
      </c>
      <c r="M16" s="18" t="e">
        <f t="shared" si="5"/>
        <v>#DIV/0!</v>
      </c>
      <c r="N16" s="18" t="e">
        <f t="shared" si="5"/>
        <v>#DIV/0!</v>
      </c>
      <c r="O16" s="18" t="e">
        <f t="shared" si="5"/>
        <v>#DIV/0!</v>
      </c>
      <c r="P16" s="18" t="e">
        <f t="shared" ref="P16:P18" si="6">H16/H$15</f>
        <v>#DIV/0!</v>
      </c>
      <c r="Q16" s="44">
        <f>IF(I16&gt;0,I16/I$8,"")</f>
        <v>0.30433405111196671</v>
      </c>
      <c r="R16" s="19">
        <f>J16/J$15</f>
        <v>0.67737758801740611</v>
      </c>
      <c r="T16" s="7"/>
    </row>
    <row r="17" spans="1:22" x14ac:dyDescent="0.3">
      <c r="A17" s="81"/>
      <c r="B17" s="71" t="s">
        <v>34</v>
      </c>
      <c r="C17" s="14">
        <f>SUMIF(asignación!$A$6:$A$110,"=1",asignación!$K$6:$K$110)</f>
        <v>0</v>
      </c>
      <c r="D17" s="15">
        <f>SUMIF(asignación!$A$6:$A$110,"=2",asignación!$K$6:$K$110)</f>
        <v>0</v>
      </c>
      <c r="E17" s="15">
        <f>SUMIF(asignación!$A$6:$A$110,"=3",asignación!$K$6:$K$110)</f>
        <v>0</v>
      </c>
      <c r="F17" s="15">
        <f>SUMIF(asignación!$A$6:$A$110,"=4",asignación!$K$6:$K$110)</f>
        <v>0</v>
      </c>
      <c r="G17" s="15">
        <f>SUMIF(asignación!$A$6:$A$110,"=5",asignación!$K$6:$K$110)</f>
        <v>0</v>
      </c>
      <c r="H17" s="15">
        <f>SUMIF(asignación!$A$6:$A$110,"=6",asignación!$K$6:$K$110)</f>
        <v>0</v>
      </c>
      <c r="I17" s="16">
        <f t="shared" si="2"/>
        <v>1948.5670290000003</v>
      </c>
      <c r="J17" s="16">
        <v>1948.5670290000003</v>
      </c>
      <c r="K17" s="17" t="e">
        <f t="shared" si="5"/>
        <v>#DIV/0!</v>
      </c>
      <c r="L17" s="18" t="e">
        <f t="shared" si="5"/>
        <v>#DIV/0!</v>
      </c>
      <c r="M17" s="18" t="e">
        <f t="shared" si="5"/>
        <v>#DIV/0!</v>
      </c>
      <c r="N17" s="18" t="e">
        <f t="shared" si="5"/>
        <v>#DIV/0!</v>
      </c>
      <c r="O17" s="18" t="e">
        <f t="shared" si="5"/>
        <v>#DIV/0!</v>
      </c>
      <c r="P17" s="18" t="e">
        <f t="shared" si="6"/>
        <v>#DIV/0!</v>
      </c>
      <c r="Q17" s="44">
        <f>IF(I17&gt;0,I17/I$8,"")</f>
        <v>9.6171391364861282E-3</v>
      </c>
      <c r="R17" s="19">
        <f>J17/J$15</f>
        <v>2.1405539367344951E-2</v>
      </c>
      <c r="T17" s="7"/>
    </row>
    <row r="18" spans="1:22" ht="13.5" thickBot="1" x14ac:dyDescent="0.35">
      <c r="A18" s="82"/>
      <c r="B18" s="34" t="s">
        <v>35</v>
      </c>
      <c r="C18" s="20">
        <f>SUMIF(asignación!$A$6:$A$110,"=1",asignación!$L$6:$L$110)</f>
        <v>0</v>
      </c>
      <c r="D18" s="21">
        <f>SUMIF(asignación!$A$6:$A$110,"=2",asignación!$L$6:$L$110)</f>
        <v>0</v>
      </c>
      <c r="E18" s="21">
        <f>SUMIF(asignación!$A$6:$A$110,"=3",asignación!$L$6:$L$110)</f>
        <v>0</v>
      </c>
      <c r="F18" s="21">
        <f>SUMIF(asignación!$A$6:$A$110,"=4",asignación!$L$6:$L$110)</f>
        <v>0</v>
      </c>
      <c r="G18" s="21">
        <f>SUMIF(asignación!$A$6:$A$110,"=5",asignación!$L$6:$L$110)</f>
        <v>0</v>
      </c>
      <c r="H18" s="21">
        <f>SUMIF(asignación!$A$6:$A$110,"=6",asignación!$L$6:$L$110)</f>
        <v>0</v>
      </c>
      <c r="I18" s="22">
        <f t="shared" si="2"/>
        <v>27420.064333999995</v>
      </c>
      <c r="J18" s="22">
        <v>27420.064333999995</v>
      </c>
      <c r="K18" s="23" t="e">
        <f t="shared" si="5"/>
        <v>#DIV/0!</v>
      </c>
      <c r="L18" s="24" t="e">
        <f t="shared" si="5"/>
        <v>#DIV/0!</v>
      </c>
      <c r="M18" s="24" t="e">
        <f t="shared" si="5"/>
        <v>#DIV/0!</v>
      </c>
      <c r="N18" s="24" t="e">
        <f t="shared" si="5"/>
        <v>#DIV/0!</v>
      </c>
      <c r="O18" s="24" t="e">
        <f t="shared" si="5"/>
        <v>#DIV/0!</v>
      </c>
      <c r="P18" s="24" t="e">
        <f t="shared" si="6"/>
        <v>#DIV/0!</v>
      </c>
      <c r="Q18" s="44">
        <f>IF(I18&gt;0,I18/I$8,"")</f>
        <v>0.13533153846229776</v>
      </c>
      <c r="R18" s="25">
        <f>J18/J$15</f>
        <v>0.30121687261524938</v>
      </c>
      <c r="T18" s="7"/>
    </row>
    <row r="19" spans="1:22" ht="13.25" customHeight="1" x14ac:dyDescent="0.3">
      <c r="A19" s="80" t="s">
        <v>53</v>
      </c>
      <c r="B19" s="31" t="s">
        <v>0</v>
      </c>
      <c r="C19" s="8">
        <f>SUMIF(asignación!$A$6:$A$110,"=1",asignación!$M$6:$M$110)</f>
        <v>0</v>
      </c>
      <c r="D19" s="9">
        <f>SUMIF(asignación!$A$6:$A$110,"=2",asignación!$M$6:$M$110)</f>
        <v>0</v>
      </c>
      <c r="E19" s="9">
        <f>SUMIF(asignación!$A$6:$A$110,"=3",asignación!$M$6:$M$110)</f>
        <v>0</v>
      </c>
      <c r="F19" s="9">
        <f>SUMIF(asignación!$A$6:$A$110,"=4",asignación!$M$6:$M$110)</f>
        <v>0</v>
      </c>
      <c r="G19" s="9">
        <f>SUMIF(asignación!$A$6:$A$110,"=5",asignación!$M$6:$M$110)</f>
        <v>0</v>
      </c>
      <c r="H19" s="9">
        <f>SUMIF(asignación!$A$6:$A$110,"=6",asignación!$M$6:$M$110)</f>
        <v>0</v>
      </c>
      <c r="I19" s="10">
        <f t="shared" si="2"/>
        <v>68641.261487000011</v>
      </c>
      <c r="J19" s="10">
        <v>68641.261487000011</v>
      </c>
      <c r="K19" s="11"/>
      <c r="L19" s="12"/>
      <c r="M19" s="12"/>
      <c r="N19" s="12"/>
      <c r="O19" s="12"/>
      <c r="P19" s="12"/>
      <c r="Q19" s="45"/>
      <c r="R19" s="26"/>
      <c r="T19" s="7"/>
    </row>
    <row r="20" spans="1:22" x14ac:dyDescent="0.3">
      <c r="A20" s="81"/>
      <c r="B20" s="33" t="s">
        <v>2</v>
      </c>
      <c r="C20" s="14">
        <f>SUMIF(asignación!$A$6:$A$110,"=1",asignación!$N$6:$N$110)</f>
        <v>0</v>
      </c>
      <c r="D20" s="15">
        <f>SUMIF(asignación!$A$6:$A$110,"=2",asignación!$N$6:$N$110)</f>
        <v>0</v>
      </c>
      <c r="E20" s="15">
        <f>SUMIF(asignación!$A$6:$A$110,"=3",asignación!$N$6:$N$110)</f>
        <v>0</v>
      </c>
      <c r="F20" s="15">
        <f>SUMIF(asignación!$A$6:$A$110,"=4",asignación!$N$6:$N$110)</f>
        <v>0</v>
      </c>
      <c r="G20" s="15">
        <f>SUMIF(asignación!$A$6:$A$110,"=5",asignación!$N$6:$N$110)</f>
        <v>0</v>
      </c>
      <c r="H20" s="15">
        <f>SUMIF(asignación!$A$6:$A$110,"=6",asignación!$N$6:$N$110)</f>
        <v>0</v>
      </c>
      <c r="I20" s="16">
        <f t="shared" si="2"/>
        <v>44270.292376999983</v>
      </c>
      <c r="J20" s="16">
        <v>44270.292376999983</v>
      </c>
      <c r="K20" s="17" t="e">
        <f t="shared" ref="K20:O22" si="7">C20/C$19</f>
        <v>#DIV/0!</v>
      </c>
      <c r="L20" s="18" t="e">
        <f t="shared" si="7"/>
        <v>#DIV/0!</v>
      </c>
      <c r="M20" s="18" t="e">
        <f t="shared" si="7"/>
        <v>#DIV/0!</v>
      </c>
      <c r="N20" s="18" t="e">
        <f t="shared" si="7"/>
        <v>#DIV/0!</v>
      </c>
      <c r="O20" s="18" t="e">
        <f t="shared" si="7"/>
        <v>#DIV/0!</v>
      </c>
      <c r="P20" s="18" t="e">
        <f t="shared" ref="P20:P22" si="8">H20/H$19</f>
        <v>#DIV/0!</v>
      </c>
      <c r="Q20" s="44">
        <f>IF(I20&gt;0,I20/I$8,"")</f>
        <v>0.21849572278815868</v>
      </c>
      <c r="R20" s="19">
        <f>J20/J$19</f>
        <v>0.64495161391205413</v>
      </c>
      <c r="T20" s="7"/>
    </row>
    <row r="21" spans="1:22" x14ac:dyDescent="0.3">
      <c r="A21" s="81"/>
      <c r="B21" s="71" t="s">
        <v>34</v>
      </c>
      <c r="C21" s="14">
        <f>SUMIF(asignación!$A$6:$A$110,"=1",asignación!$O$6:$O$110)</f>
        <v>0</v>
      </c>
      <c r="D21" s="15">
        <f>SUMIF(asignación!$A$6:$A$110,"=2",asignación!$O$6:$O$110)</f>
        <v>0</v>
      </c>
      <c r="E21" s="15">
        <f>SUMIF(asignación!$A$6:$A$110,"=3",asignación!$O$6:$O$110)</f>
        <v>0</v>
      </c>
      <c r="F21" s="15">
        <f>SUMIF(asignación!$A$6:$A$110,"=4",asignación!$O$6:$O$110)</f>
        <v>0</v>
      </c>
      <c r="G21" s="15">
        <f>SUMIF(asignación!$A$6:$A$110,"=5",asignación!$O$6:$O$110)</f>
        <v>0</v>
      </c>
      <c r="H21" s="15">
        <f>SUMIF(asignación!$A$6:$A$110,"=6",asignación!$O$6:$O$110)</f>
        <v>0</v>
      </c>
      <c r="I21" s="16">
        <f t="shared" si="2"/>
        <v>1549.6957900000004</v>
      </c>
      <c r="J21" s="16">
        <v>1549.6957900000004</v>
      </c>
      <c r="K21" s="17" t="e">
        <f t="shared" si="7"/>
        <v>#DIV/0!</v>
      </c>
      <c r="L21" s="18" t="e">
        <f t="shared" si="7"/>
        <v>#DIV/0!</v>
      </c>
      <c r="M21" s="18" t="e">
        <f t="shared" si="7"/>
        <v>#DIV/0!</v>
      </c>
      <c r="N21" s="18" t="e">
        <f t="shared" si="7"/>
        <v>#DIV/0!</v>
      </c>
      <c r="O21" s="18" t="e">
        <f t="shared" si="7"/>
        <v>#DIV/0!</v>
      </c>
      <c r="P21" s="18" t="e">
        <f t="shared" si="8"/>
        <v>#DIV/0!</v>
      </c>
      <c r="Q21" s="44">
        <f>IF(I21&gt;0,I21/I$8,"")</f>
        <v>7.6485128865725E-3</v>
      </c>
      <c r="R21" s="19">
        <f>J21/J$19</f>
        <v>2.2576738195487531E-2</v>
      </c>
      <c r="T21" s="7"/>
    </row>
    <row r="22" spans="1:22" ht="13.5" thickBot="1" x14ac:dyDescent="0.35">
      <c r="A22" s="82"/>
      <c r="B22" s="34" t="s">
        <v>35</v>
      </c>
      <c r="C22" s="20">
        <f>SUMIF(asignación!$A$6:$A$110,"=1",asignación!$P$6:$P$110)</f>
        <v>0</v>
      </c>
      <c r="D22" s="21">
        <f>SUMIF(asignación!$A$6:$A$110,"=2",asignación!$P$6:$P$110)</f>
        <v>0</v>
      </c>
      <c r="E22" s="21">
        <f>SUMIF(asignación!$A$6:$A$110,"=3",asignación!$P$6:$P$110)</f>
        <v>0</v>
      </c>
      <c r="F22" s="21">
        <f>SUMIF(asignación!$A$6:$A$110,"=4",asignación!$P$6:$P$110)</f>
        <v>0</v>
      </c>
      <c r="G22" s="21">
        <f>SUMIF(asignación!$A$6:$A$110,"=5",asignación!$P$6:$P$110)</f>
        <v>0</v>
      </c>
      <c r="H22" s="21">
        <f>SUMIF(asignación!$A$6:$A$110,"=6",asignación!$P$6:$P$110)</f>
        <v>0</v>
      </c>
      <c r="I22" s="22">
        <f t="shared" si="2"/>
        <v>22821.27332</v>
      </c>
      <c r="J22" s="22">
        <v>22821.27332</v>
      </c>
      <c r="K22" s="23" t="e">
        <f t="shared" si="7"/>
        <v>#DIV/0!</v>
      </c>
      <c r="L22" s="24" t="e">
        <f t="shared" si="7"/>
        <v>#DIV/0!</v>
      </c>
      <c r="M22" s="24" t="e">
        <f t="shared" si="7"/>
        <v>#DIV/0!</v>
      </c>
      <c r="N22" s="24" t="e">
        <f t="shared" si="7"/>
        <v>#DIV/0!</v>
      </c>
      <c r="O22" s="24" t="e">
        <f t="shared" si="7"/>
        <v>#DIV/0!</v>
      </c>
      <c r="P22" s="24" t="e">
        <f t="shared" si="8"/>
        <v>#DIV/0!</v>
      </c>
      <c r="Q22" s="35">
        <f>IF(I22&gt;0,I22/I$8,"")</f>
        <v>0.11263423712083075</v>
      </c>
      <c r="R22" s="25">
        <f>J22/J$19</f>
        <v>0.33247164789245792</v>
      </c>
      <c r="T22" s="7"/>
    </row>
    <row r="23" spans="1:22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22" ht="15.5" x14ac:dyDescent="0.35">
      <c r="A24" s="1" t="s">
        <v>54</v>
      </c>
    </row>
    <row r="25" spans="1:22" x14ac:dyDescent="0.3">
      <c r="A25" s="79" t="s">
        <v>55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</row>
    <row r="26" spans="1:22" x14ac:dyDescent="0.3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</row>
    <row r="27" spans="1:22" x14ac:dyDescent="0.3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</row>
    <row r="28" spans="1:22" x14ac:dyDescent="0.3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</row>
    <row r="29" spans="1:22" x14ac:dyDescent="0.3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</row>
    <row r="30" spans="1:22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</row>
  </sheetData>
  <sheetProtection sheet="1" selectLockedCells="1"/>
  <protectedRanges>
    <protectedRange sqref="C6:H6 K6:P6" name="Range1_2_1"/>
  </protectedRanges>
  <mergeCells count="8">
    <mergeCell ref="A3:F4"/>
    <mergeCell ref="A25:V30"/>
    <mergeCell ref="A15:A18"/>
    <mergeCell ref="A19:A22"/>
    <mergeCell ref="A10:A14"/>
    <mergeCell ref="K6:R6"/>
    <mergeCell ref="A8:A9"/>
    <mergeCell ref="C6:J6"/>
  </mergeCells>
  <phoneticPr fontId="2" type="noConversion"/>
  <conditionalFormatting sqref="R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kpark</cp:lastModifiedBy>
  <cp:lastPrinted>2017-04-20T07:56:20Z</cp:lastPrinted>
  <dcterms:created xsi:type="dcterms:W3CDTF">2009-06-26T00:03:19Z</dcterms:created>
  <dcterms:modified xsi:type="dcterms:W3CDTF">2021-11-20T01:17:54Z</dcterms:modified>
</cp:coreProperties>
</file>